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3f-my.sharepoint.com/personal/lillian_jensen_3f_dk/Documents/LILLIAN/Tema-sider/Opmåler_byg/Filer/"/>
    </mc:Choice>
  </mc:AlternateContent>
  <xr:revisionPtr revIDLastSave="0" documentId="8_{98539DEE-52A2-452D-AE3B-2826ABC48D96}" xr6:coauthVersionLast="47" xr6:coauthVersionMax="47" xr10:uidLastSave="{00000000-0000-0000-0000-000000000000}"/>
  <workbookProtection workbookPassword="86CC" lockStructure="1"/>
  <bookViews>
    <workbookView xWindow="-120" yWindow="-120" windowWidth="29040" windowHeight="15840" tabRatio="697" xr2:uid="{00000000-000D-0000-FFFF-FFFF00000000}"/>
  </bookViews>
  <sheets>
    <sheet name="Brandisolering" sheetId="1" r:id="rId1"/>
    <sheet name="Lægtning" sheetId="2" r:id="rId2"/>
    <sheet name="Udhæng, kviste, kvistvinduer" sheetId="3" r:id="rId3"/>
    <sheet name="Tækning med strå" sheetId="4" r:id="rId4"/>
    <sheet name="Akkordopgørelse" sheetId="5" r:id="rId5"/>
    <sheet name="Fordeling" sheetId="7" r:id="rId6"/>
    <sheet name="Daglønstimer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E18" i="3"/>
  <c r="E18" i="4"/>
  <c r="H16" i="3" l="1"/>
  <c r="G38" i="2"/>
  <c r="G36" i="2"/>
  <c r="G35" i="2"/>
  <c r="G37" i="2" s="1"/>
  <c r="G24" i="2"/>
  <c r="G23" i="2"/>
  <c r="G22" i="2"/>
  <c r="G21" i="2"/>
  <c r="E8" i="2"/>
  <c r="H8" i="2" s="1"/>
  <c r="E7" i="2"/>
  <c r="H7" i="2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8" i="1" s="1"/>
  <c r="F17" i="1"/>
  <c r="F16" i="1"/>
  <c r="F15" i="1"/>
  <c r="F14" i="1"/>
  <c r="F13" i="1"/>
  <c r="F12" i="1"/>
  <c r="F11" i="1"/>
  <c r="F10" i="1"/>
  <c r="F9" i="1"/>
  <c r="F8" i="1"/>
  <c r="F7" i="1"/>
  <c r="E7" i="1" s="1"/>
  <c r="H7" i="1" s="1"/>
  <c r="E8" i="4" l="1"/>
  <c r="E9" i="4"/>
  <c r="E10" i="4"/>
  <c r="E11" i="4"/>
  <c r="E12" i="4"/>
  <c r="E14" i="4"/>
  <c r="E15" i="4"/>
  <c r="E16" i="4"/>
  <c r="E17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4"/>
  <c r="E40" i="4"/>
  <c r="E39" i="4"/>
  <c r="E38" i="4"/>
  <c r="E37" i="4"/>
  <c r="E13" i="4"/>
  <c r="E8" i="3"/>
  <c r="H8" i="3" s="1"/>
  <c r="E9" i="3"/>
  <c r="H9" i="3" s="1"/>
  <c r="E10" i="3"/>
  <c r="H10" i="3" s="1"/>
  <c r="E11" i="3"/>
  <c r="H11" i="3" s="1"/>
  <c r="E12" i="3"/>
  <c r="H12" i="3" s="1"/>
  <c r="E13" i="3"/>
  <c r="H13" i="3" s="1"/>
  <c r="E14" i="3"/>
  <c r="H14" i="3" s="1"/>
  <c r="E15" i="3"/>
  <c r="H15" i="3" s="1"/>
  <c r="E16" i="3"/>
  <c r="E17" i="3"/>
  <c r="H17" i="3" s="1"/>
  <c r="H18" i="3"/>
  <c r="E19" i="3"/>
  <c r="H19" i="3" s="1"/>
  <c r="E20" i="3"/>
  <c r="H20" i="3" s="1"/>
  <c r="E21" i="3"/>
  <c r="H21" i="3" s="1"/>
  <c r="E22" i="3"/>
  <c r="H22" i="3" s="1"/>
  <c r="E23" i="3"/>
  <c r="H23" i="3" s="1"/>
  <c r="E24" i="3"/>
  <c r="E28" i="3"/>
  <c r="E7" i="3"/>
  <c r="H7" i="3" s="1"/>
  <c r="E27" i="3"/>
  <c r="E26" i="3"/>
  <c r="E25" i="3"/>
  <c r="E9" i="2"/>
  <c r="H9" i="2" s="1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H18" i="2"/>
  <c r="E19" i="2"/>
  <c r="H19" i="2" s="1"/>
  <c r="E20" i="2"/>
  <c r="H20" i="2" s="1"/>
  <c r="E21" i="2"/>
  <c r="H21" i="2" s="1"/>
  <c r="E22" i="2"/>
  <c r="H22" i="2" s="1"/>
  <c r="E23" i="2"/>
  <c r="H23" i="2" s="1"/>
  <c r="E24" i="2"/>
  <c r="H24" i="2" s="1"/>
  <c r="E25" i="2"/>
  <c r="H25" i="2" s="1"/>
  <c r="E26" i="2"/>
  <c r="H26" i="2" s="1"/>
  <c r="E27" i="2"/>
  <c r="H27" i="2" s="1"/>
  <c r="E28" i="2"/>
  <c r="H28" i="2" s="1"/>
  <c r="E29" i="2"/>
  <c r="H29" i="2" s="1"/>
  <c r="E30" i="2"/>
  <c r="H30" i="2" s="1"/>
  <c r="E31" i="2"/>
  <c r="H31" i="2" s="1"/>
  <c r="E32" i="2"/>
  <c r="H32" i="2" s="1"/>
  <c r="E33" i="2"/>
  <c r="H33" i="2" s="1"/>
  <c r="E34" i="2"/>
  <c r="H34" i="2" s="1"/>
  <c r="E35" i="2"/>
  <c r="H35" i="2" s="1"/>
  <c r="E36" i="2"/>
  <c r="H36" i="2" s="1"/>
  <c r="E37" i="2"/>
  <c r="H37" i="2" s="1"/>
  <c r="E38" i="2"/>
  <c r="H38" i="2" s="1"/>
  <c r="E8" i="1"/>
  <c r="E9" i="1"/>
  <c r="E10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4" i="1"/>
  <c r="E19" i="1" l="1"/>
  <c r="E21" i="1"/>
  <c r="E17" i="1"/>
  <c r="E13" i="1"/>
  <c r="E20" i="1"/>
  <c r="E16" i="1"/>
  <c r="E12" i="1"/>
  <c r="E23" i="1"/>
  <c r="E15" i="1"/>
  <c r="E11" i="1"/>
  <c r="E22" i="1"/>
  <c r="E14" i="1"/>
  <c r="H33" i="4"/>
  <c r="H34" i="4"/>
  <c r="H35" i="4"/>
  <c r="B36" i="7" l="1"/>
  <c r="C36" i="7"/>
  <c r="D36" i="7" s="1"/>
  <c r="E36" i="7" s="1"/>
  <c r="B37" i="7"/>
  <c r="C37" i="7"/>
  <c r="D37" i="7" s="1"/>
  <c r="E37" i="7" s="1"/>
  <c r="E16" i="7"/>
  <c r="E17" i="7"/>
  <c r="C44" i="7"/>
  <c r="D44" i="7" s="1"/>
  <c r="C43" i="7"/>
  <c r="D43" i="7" s="1"/>
  <c r="C42" i="7"/>
  <c r="C41" i="7"/>
  <c r="D41" i="7" s="1"/>
  <c r="C40" i="7"/>
  <c r="E40" i="5"/>
  <c r="E6" i="7" s="1"/>
  <c r="C39" i="7"/>
  <c r="D39" i="7" s="1"/>
  <c r="C38" i="7"/>
  <c r="D38" i="7" s="1"/>
  <c r="C35" i="7"/>
  <c r="D35" i="7" s="1"/>
  <c r="C34" i="7"/>
  <c r="D34" i="7" s="1"/>
  <c r="C33" i="7"/>
  <c r="D33" i="7" s="1"/>
  <c r="B44" i="7"/>
  <c r="B43" i="7"/>
  <c r="B42" i="7"/>
  <c r="B41" i="7"/>
  <c r="B40" i="7"/>
  <c r="B39" i="7"/>
  <c r="B38" i="7"/>
  <c r="B35" i="7"/>
  <c r="B34" i="7"/>
  <c r="B33" i="7"/>
  <c r="B32" i="7"/>
  <c r="B31" i="7"/>
  <c r="B3" i="7"/>
  <c r="B1" i="7"/>
  <c r="E18" i="7"/>
  <c r="E19" i="7"/>
  <c r="E20" i="7"/>
  <c r="E21" i="7"/>
  <c r="E22" i="7"/>
  <c r="E23" i="7"/>
  <c r="E24" i="7"/>
  <c r="C32" i="7"/>
  <c r="D32" i="7" s="1"/>
  <c r="C31" i="7"/>
  <c r="E15" i="7"/>
  <c r="E14" i="7"/>
  <c r="E13" i="7"/>
  <c r="E12" i="7"/>
  <c r="E11" i="7"/>
  <c r="C47" i="6"/>
  <c r="H31" i="4"/>
  <c r="H11" i="1"/>
  <c r="H12" i="1"/>
  <c r="H13" i="1"/>
  <c r="H14" i="1"/>
  <c r="H25" i="1"/>
  <c r="H28" i="3"/>
  <c r="H26" i="3"/>
  <c r="H27" i="3"/>
  <c r="H24" i="3"/>
  <c r="H38" i="1"/>
  <c r="B2" i="3"/>
  <c r="B4" i="3"/>
  <c r="B2" i="1"/>
  <c r="B4" i="1"/>
  <c r="H9" i="1"/>
  <c r="H10" i="1"/>
  <c r="H26" i="1"/>
  <c r="H27" i="1"/>
  <c r="H28" i="1"/>
  <c r="H29" i="1"/>
  <c r="H30" i="1"/>
  <c r="H31" i="1"/>
  <c r="H32" i="1"/>
  <c r="H33" i="1"/>
  <c r="H34" i="1"/>
  <c r="H35" i="1"/>
  <c r="H36" i="1"/>
  <c r="H37" i="1"/>
  <c r="H8" i="1"/>
  <c r="H13" i="4"/>
  <c r="B2" i="2"/>
  <c r="B4" i="2"/>
  <c r="B1" i="5"/>
  <c r="B3" i="5"/>
  <c r="H8" i="4"/>
  <c r="H9" i="4"/>
  <c r="H10" i="4"/>
  <c r="H11" i="4"/>
  <c r="H12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6" i="4"/>
  <c r="H38" i="4"/>
  <c r="H7" i="4"/>
  <c r="H40" i="4"/>
  <c r="H39" i="4"/>
  <c r="H32" i="4"/>
  <c r="H15" i="1" l="1"/>
  <c r="E26" i="7"/>
  <c r="H25" i="3"/>
  <c r="H30" i="3" s="1"/>
  <c r="E8" i="5" s="1"/>
  <c r="H37" i="4"/>
  <c r="H42" i="4" s="1"/>
  <c r="E9" i="5" s="1"/>
  <c r="H16" i="1" l="1"/>
  <c r="H17" i="1" l="1"/>
  <c r="D31" i="7"/>
  <c r="E31" i="7" s="1"/>
  <c r="D40" i="7"/>
  <c r="E40" i="7" s="1"/>
  <c r="E34" i="7"/>
  <c r="E44" i="7"/>
  <c r="E35" i="7"/>
  <c r="E41" i="7"/>
  <c r="E38" i="7"/>
  <c r="E32" i="7"/>
  <c r="E33" i="7"/>
  <c r="E39" i="7"/>
  <c r="E43" i="7"/>
  <c r="H18" i="1" l="1"/>
  <c r="H19" i="1" l="1"/>
  <c r="H20" i="1" l="1"/>
  <c r="H21" i="1" l="1"/>
  <c r="H22" i="1" l="1"/>
  <c r="H24" i="1" l="1"/>
  <c r="H23" i="1"/>
  <c r="H40" i="1" l="1"/>
  <c r="E6" i="5" s="1"/>
  <c r="D42" i="7"/>
  <c r="E42" i="7" s="1"/>
  <c r="H40" i="2" l="1"/>
  <c r="E7" i="5" s="1"/>
  <c r="E11" i="5" s="1"/>
  <c r="E5" i="7" s="1"/>
  <c r="E7" i="7" s="1"/>
  <c r="E28" i="7" s="1"/>
  <c r="E4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Nielsen</author>
  </authors>
  <commentList>
    <comment ref="B1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Lægtestykker som underlag for indskud ved tagbeklædning, grater, kviste og lign uden tæt tilskæring
</t>
        </r>
      </text>
    </comment>
    <comment ref="B3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Da der betales for min 1 meter vil det altid blive pr stk her.
</t>
        </r>
      </text>
    </comment>
    <comment ref="B3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Arealet beregnes efter stilladsets udvendig omkreds gange højden til stilladsgulv
</t>
        </r>
      </text>
    </comment>
    <comment ref="B3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Da der betales for min 1 meter vil det altid blive pr stk her.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Nielsen</author>
  </authors>
  <commentList>
    <comment ref="B2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Da der betales for min 1 meter vil det altid blive pr stk her.
</t>
        </r>
      </text>
    </comment>
    <comment ref="B2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Arealet beregnes efter stilladsets udvendig omkreds gange højden til stilladsgulv
</t>
        </r>
      </text>
    </comment>
    <comment ref="B2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Da der betales for min 1 meter vil det altid blive pr stk her.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Nielsen</author>
  </authors>
  <commentList>
    <comment ref="B1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Gældende for kviste med vindueshøjde t.o.m. 100 cm
Arealet for kvisten fradrages ikke ved opmåling af tagfladen.
</t>
        </r>
      </text>
    </comment>
    <comment ref="B1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Ved små buede kviste betales 1 fladetillæg pr kvist.
Ved kviste med lige tagflade betales 3 fladetillæg pr kvist.
</t>
        </r>
      </text>
    </comment>
    <comment ref="B1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Afslutning af tagrør ved murkroner, murede skorstene, vindskeder, ovenlys og lign.</t>
        </r>
      </text>
    </comment>
    <comment ref="B2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Der regnes 2½ stk pr lbm mønning.
</t>
        </r>
      </text>
    </comment>
    <comment ref="B34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Da der betales for min 1 meter vil det altid blive pr stk her.
</t>
        </r>
      </text>
    </comment>
    <comment ref="B36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Arealet beregnes efter stilladsets udvendig omkreds gange højden til stilladsgulv
</t>
        </r>
      </text>
    </comment>
    <comment ref="B38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Jan Nielsen:</t>
        </r>
        <r>
          <rPr>
            <sz val="8"/>
            <color indexed="81"/>
            <rFont val="Tahoma"/>
            <family val="2"/>
          </rPr>
          <t xml:space="preserve">
Da der betales for min 1 meter vil det altid blive pr stk her.
</t>
        </r>
      </text>
    </comment>
  </commentList>
</comments>
</file>

<file path=xl/sharedStrings.xml><?xml version="1.0" encoding="utf-8"?>
<sst xmlns="http://schemas.openxmlformats.org/spreadsheetml/2006/main" count="468" uniqueCount="252">
  <si>
    <t>Firmanavn:</t>
  </si>
  <si>
    <t>Arbejdssted:</t>
  </si>
  <si>
    <t>Arbejde:</t>
  </si>
  <si>
    <t>enh.</t>
  </si>
  <si>
    <t>Mængde</t>
  </si>
  <si>
    <t>Enh. Pris</t>
  </si>
  <si>
    <t>Sum</t>
  </si>
  <si>
    <t>11.04.02</t>
  </si>
  <si>
    <t>11.04.03</t>
  </si>
  <si>
    <t>11.04.04</t>
  </si>
  <si>
    <t>11.04.05</t>
  </si>
  <si>
    <t>11.04.06</t>
  </si>
  <si>
    <t>11.04.07</t>
  </si>
  <si>
    <t>11.04.08</t>
  </si>
  <si>
    <t>11.04.09</t>
  </si>
  <si>
    <t>11.04.10A</t>
  </si>
  <si>
    <t>11.04.10B</t>
  </si>
  <si>
    <t>11.04.11</t>
  </si>
  <si>
    <t>11.04.12</t>
  </si>
  <si>
    <t>11.04.13</t>
  </si>
  <si>
    <t>11.04.14</t>
  </si>
  <si>
    <t>11.04.15</t>
  </si>
  <si>
    <t>11.04.16</t>
  </si>
  <si>
    <t>11.04.17</t>
  </si>
  <si>
    <t>11.04.18</t>
  </si>
  <si>
    <t>11.04.19</t>
  </si>
  <si>
    <t>11.04.20</t>
  </si>
  <si>
    <t>11.02.07</t>
  </si>
  <si>
    <t>Lægter til fastholdelse af pressenning</t>
  </si>
  <si>
    <t>m²</t>
  </si>
  <si>
    <t>Tillæg for tækning på kvist. Pr kvist.</t>
  </si>
  <si>
    <t>Afslutning af tagrør ved murkroner o.lign.</t>
  </si>
  <si>
    <t>stk.</t>
  </si>
  <si>
    <t>Fladetillæg ved tækning, pr stk</t>
  </si>
  <si>
    <t>Tillæg for tagskæg, pr m</t>
  </si>
  <si>
    <t>Tillæg for grater, pr m</t>
  </si>
  <si>
    <t>Tillæg for skotrender, pr m</t>
  </si>
  <si>
    <t>m</t>
  </si>
  <si>
    <t>Tækket afslutning ved vindskeder, pr m</t>
  </si>
  <si>
    <t>Afdækning med klink brædder, leveret samlet</t>
  </si>
  <si>
    <t>Afdækning med klink brædder, tild. og samles</t>
  </si>
  <si>
    <t>Mønning af halm eller lyng, fastgjort</t>
  </si>
  <si>
    <t>Mønning af græstørv fastgjort</t>
  </si>
  <si>
    <t>Mønning af kobber eller zink</t>
  </si>
  <si>
    <t>Underlagsplade for metalmønning</t>
  </si>
  <si>
    <t>Pap eller plastik udlagt under mønning</t>
  </si>
  <si>
    <t>Galv. Trådnet eller plastnet over mønning</t>
  </si>
  <si>
    <t>sæt</t>
  </si>
  <si>
    <t>Taghætte monteret</t>
  </si>
  <si>
    <t>Kragetræer inkl binding, pr sæt</t>
  </si>
  <si>
    <t>Tillæg for pløkke i græstørvsmønning</t>
  </si>
  <si>
    <t>Oplægning og aftagning af presenning på tag</t>
  </si>
  <si>
    <t>10.07.05</t>
  </si>
  <si>
    <t>Fodstykker under bukkestillads, pr m</t>
  </si>
  <si>
    <t>10.07.13+15</t>
  </si>
  <si>
    <t>Ændring af bukkestillads op</t>
  </si>
  <si>
    <t>10.07.14+15</t>
  </si>
  <si>
    <t>Ændring af bukkestillads ned, ikke nedtagning</t>
  </si>
  <si>
    <t>10.07.16</t>
  </si>
  <si>
    <t>10.07.17</t>
  </si>
  <si>
    <t>Rørstillads opsat over 2 meters højde</t>
  </si>
  <si>
    <t>Rørstillads nedtaget</t>
  </si>
  <si>
    <t>10.07.18</t>
  </si>
  <si>
    <t>Fodstykker under rørstillads, pr m</t>
  </si>
  <si>
    <t>10.07.19</t>
  </si>
  <si>
    <t>Ændring af stillads ned, ikke nedtagning</t>
  </si>
  <si>
    <t>Ændring af stillads op, ikke opstilling</t>
  </si>
  <si>
    <t>I alt ovenstående:</t>
  </si>
  <si>
    <t xml:space="preserve">Gruppe </t>
  </si>
  <si>
    <t>Arbejde</t>
  </si>
  <si>
    <t>Brandisolering</t>
  </si>
  <si>
    <t>Lægtning</t>
  </si>
  <si>
    <t>Udhæng, kviste, kvistvinduer og ovenlys</t>
  </si>
  <si>
    <t>Tagdækning med strå</t>
  </si>
  <si>
    <t>Akkord i alt</t>
  </si>
  <si>
    <t>Akkordering 1</t>
  </si>
  <si>
    <t>Akkordering 2</t>
  </si>
  <si>
    <t>Akkordering 3</t>
  </si>
  <si>
    <t>Akkordering 4</t>
  </si>
  <si>
    <t>Akkordering 5</t>
  </si>
  <si>
    <t>Akkordering 6</t>
  </si>
  <si>
    <t>Akkordering 7</t>
  </si>
  <si>
    <t>Akkordering 8</t>
  </si>
  <si>
    <t>Udbetalt á conto</t>
  </si>
  <si>
    <t>Navn</t>
  </si>
  <si>
    <t>Timer</t>
  </si>
  <si>
    <t>Udbetaling</t>
  </si>
  <si>
    <t>á conto løn</t>
  </si>
  <si>
    <t>Aftalt ekstra arbejde i akkorden</t>
  </si>
  <si>
    <t>I alt for aftalt ekstra arbejde i akkorden:</t>
  </si>
  <si>
    <t>Rest til fordeling</t>
  </si>
  <si>
    <t>Fordeling</t>
  </si>
  <si>
    <t>Afrunding</t>
  </si>
  <si>
    <t>Dato:</t>
  </si>
  <si>
    <t>Navn/underskrift:</t>
  </si>
  <si>
    <t>11.02.01</t>
  </si>
  <si>
    <t>11.02.02</t>
  </si>
  <si>
    <t>11.02.03</t>
  </si>
  <si>
    <t>11.02.04</t>
  </si>
  <si>
    <t>11.02.05</t>
  </si>
  <si>
    <t>11.02.06</t>
  </si>
  <si>
    <t>11.02.08</t>
  </si>
  <si>
    <t>11.02.09</t>
  </si>
  <si>
    <t>11.02.10</t>
  </si>
  <si>
    <t>11.02.11</t>
  </si>
  <si>
    <t>Lægteafstand t.o.m. 40 cm</t>
  </si>
  <si>
    <t>Tillæg for dækket tagflade</t>
  </si>
  <si>
    <t>Fladetillæg ved lægter, pr stk flade</t>
  </si>
  <si>
    <t>Skrå afskæring i lægtede flader</t>
  </si>
  <si>
    <t>Opretning af lægter, pr stk</t>
  </si>
  <si>
    <t>Lægter ud over de indeholdte</t>
  </si>
  <si>
    <t>Lægtestykker som underlag for indskud</t>
  </si>
  <si>
    <t>Skotrende af x-finer mellem spær, t.o.m. 1m²</t>
  </si>
  <si>
    <t>Skotrende af x-finer mellem spær, over 1m²</t>
  </si>
  <si>
    <t>Dobbelt skotrende inkl. kantlægter</t>
  </si>
  <si>
    <t>11.02.12</t>
  </si>
  <si>
    <t>11.02.13</t>
  </si>
  <si>
    <t>11.02.14</t>
  </si>
  <si>
    <t>11.02.15</t>
  </si>
  <si>
    <t>11.02.16</t>
  </si>
  <si>
    <t>11.02.17</t>
  </si>
  <si>
    <t>Enkelt skotrende</t>
  </si>
  <si>
    <t>Skotrende bag skorsten med eller uden fald</t>
  </si>
  <si>
    <t>Opmåling, udskramning for rendejern eller lister</t>
  </si>
  <si>
    <t>2 lag pap svejst i skotrende inkl bukning ved kant</t>
  </si>
  <si>
    <t>Afstandslister under lægter, t.o.m. 15 cm² tværsnit</t>
  </si>
  <si>
    <t>Akkordering 9</t>
  </si>
  <si>
    <t>Fladetillæg ved tækning på kvist.</t>
  </si>
  <si>
    <t>11.01.01</t>
  </si>
  <si>
    <t>11.01.02</t>
  </si>
  <si>
    <t>11.01.03</t>
  </si>
  <si>
    <t>11.01.04</t>
  </si>
  <si>
    <t>Glasfiberarmeret branddug</t>
  </si>
  <si>
    <t>Gipsplader på spær, inkl samleprofiler og fugn.</t>
  </si>
  <si>
    <t>Brandsikring opsat under lægter</t>
  </si>
  <si>
    <t>11.01.06</t>
  </si>
  <si>
    <t>Fladetillæg til gips, træfiberplader og dug</t>
  </si>
  <si>
    <t>stk</t>
  </si>
  <si>
    <t>11.01.07</t>
  </si>
  <si>
    <t>Fladetillæg til isolering, pr lag</t>
  </si>
  <si>
    <t>11.01.08</t>
  </si>
  <si>
    <t>Skrå snit i gips og/eller træfiberplader</t>
  </si>
  <si>
    <t>11.01.09</t>
  </si>
  <si>
    <t>11.01.10</t>
  </si>
  <si>
    <t>11.01.12</t>
  </si>
  <si>
    <t>11.01.13</t>
  </si>
  <si>
    <t>11.01.14</t>
  </si>
  <si>
    <t>11.01.15</t>
  </si>
  <si>
    <t>11.01.16</t>
  </si>
  <si>
    <t>11.01.17</t>
  </si>
  <si>
    <t>Brandisolering udlagt, t.o.m. 100mm</t>
  </si>
  <si>
    <t xml:space="preserve">Skrå snit ved branddug og t.o.m. 100mm iso. </t>
  </si>
  <si>
    <t>Lige snit i gips og/eller træfiberplader, ej rand</t>
  </si>
  <si>
    <t>Trekantlister på isolering i randarealer</t>
  </si>
  <si>
    <t>Underlag t.o.m. 32cm² for gips og træfiberpl.</t>
  </si>
  <si>
    <t>Model til skalke</t>
  </si>
  <si>
    <t>Afbinding og rejsning af skalke t.o.m. 160cm²</t>
  </si>
  <si>
    <t>Afkortning af skalke</t>
  </si>
  <si>
    <t>Snit i skalke med maskine</t>
  </si>
  <si>
    <t>11.01.18</t>
  </si>
  <si>
    <t>11.03.05</t>
  </si>
  <si>
    <t>11.03.06</t>
  </si>
  <si>
    <t>11.03.07</t>
  </si>
  <si>
    <t>11.03.08</t>
  </si>
  <si>
    <t>11.03.09</t>
  </si>
  <si>
    <t>11.03.10</t>
  </si>
  <si>
    <t>Lister på spær mellem lægter i gavlen</t>
  </si>
  <si>
    <t>Enkelt bræt eller 2 som underbeklædning</t>
  </si>
  <si>
    <t>Enkelt bræt som stern/vindskede</t>
  </si>
  <si>
    <t>Sternbrædt anbragt mellem spær og følger tag</t>
  </si>
  <si>
    <t>Stern/vindskede som ikke mont vandret/lodret</t>
  </si>
  <si>
    <t>Underlag for udhæng af brædder eller lægter</t>
  </si>
  <si>
    <t>Dækbræt af træ inkl fastg. med søm/skruer</t>
  </si>
  <si>
    <t>Snit i brædder udover almindelig afkortning</t>
  </si>
  <si>
    <t>11.03.13</t>
  </si>
  <si>
    <t>11.03.11</t>
  </si>
  <si>
    <t>11.03.12</t>
  </si>
  <si>
    <t>11.03.01-04</t>
  </si>
  <si>
    <t>Graduering, angiv antal meter udhæng</t>
  </si>
  <si>
    <t>Tillæg for isolering anbragt på eks underlag.</t>
  </si>
  <si>
    <t>11.01.05-04</t>
  </si>
  <si>
    <t>11.01.04+1101</t>
  </si>
  <si>
    <t>Samlet isoleringstykkelse t.om. 125mm</t>
  </si>
  <si>
    <t>11.01.04+1102</t>
  </si>
  <si>
    <t>Samlet isoleringstykkelse t.om. 150mm</t>
  </si>
  <si>
    <t>11.01.04+1103</t>
  </si>
  <si>
    <t>Samlet isoleringstykkelse t.om. 175mm</t>
  </si>
  <si>
    <t>11.01.04+1104</t>
  </si>
  <si>
    <t>Samlet isoleringstykkelse t.om. 200mm</t>
  </si>
  <si>
    <t>11.01.04+1105</t>
  </si>
  <si>
    <t>Samlet isoleringstykkelse t.om. 225mm</t>
  </si>
  <si>
    <t>11.01.04+1106</t>
  </si>
  <si>
    <t>Samlet isoleringstykkelse t.om. 250mm</t>
  </si>
  <si>
    <t>11.01.04+1107</t>
  </si>
  <si>
    <t>Samlet isoleringstykkelse t.om. 275mm</t>
  </si>
  <si>
    <t>11.01.04+1108</t>
  </si>
  <si>
    <t>Samlet isoleringstykkelse t.om. 300mm</t>
  </si>
  <si>
    <t>11.01.04+1109</t>
  </si>
  <si>
    <t>Samlet isoleringstykkelse t.om. 325mm</t>
  </si>
  <si>
    <t>11.01.04+1110</t>
  </si>
  <si>
    <t>Samlet isoleringstykkelse t.om. 350mm</t>
  </si>
  <si>
    <t>11.01.04+1111</t>
  </si>
  <si>
    <t>Samlet isoleringstykkelse t.om. 375mm</t>
  </si>
  <si>
    <t>11.01.04+1112</t>
  </si>
  <si>
    <t>Samlet isoleringstykkelse t.om. 400mm</t>
  </si>
  <si>
    <t>11.01.04+1113</t>
  </si>
  <si>
    <t>Samlet isoleringstykkelse t.om. 425mm</t>
  </si>
  <si>
    <t>11.01.04+1114</t>
  </si>
  <si>
    <t>Samlet isoleringstykkelse t.om. 450mm</t>
  </si>
  <si>
    <t>10.07.10+12</t>
  </si>
  <si>
    <t>Stilladsafdækning til isolerings arb, op og ned</t>
  </si>
  <si>
    <t>Tillæg for kvist med buet front efter pkt 11.02.01</t>
  </si>
  <si>
    <t>Tillæg for kvist med buet front efter pkt 11.02.02</t>
  </si>
  <si>
    <t>Tillæg for kvist med buet front efter pkt 11.02.03</t>
  </si>
  <si>
    <t>Tillæg for kvist med buet front efter pkt 11.02.08</t>
  </si>
  <si>
    <t>10.07.13+14</t>
  </si>
  <si>
    <t>Bukkestillads t.o.m. 2 m højde op og nedtaget</t>
  </si>
  <si>
    <t>Navn:</t>
  </si>
  <si>
    <t>Tekst:</t>
  </si>
  <si>
    <t>Timer:</t>
  </si>
  <si>
    <t>Samlet daglønstimer på opgaven:</t>
  </si>
  <si>
    <t>Virksomhed</t>
  </si>
  <si>
    <t>Byggeplads</t>
  </si>
  <si>
    <t>I alt for angivet ekstra arbejde:</t>
  </si>
  <si>
    <t>I alt opmålt akkordsum:</t>
  </si>
  <si>
    <t>Samlet akkordsum:</t>
  </si>
  <si>
    <t>Akkordering 10</t>
  </si>
  <si>
    <t>Akkordering 11</t>
  </si>
  <si>
    <t>Akkordering 12</t>
  </si>
  <si>
    <t>Akkordering 13</t>
  </si>
  <si>
    <t>Akkordering 14</t>
  </si>
  <si>
    <t>Akkordering 15</t>
  </si>
  <si>
    <t>Akkordering 16</t>
  </si>
  <si>
    <t>Akkordering 17</t>
  </si>
  <si>
    <t>Akkordering 18</t>
  </si>
  <si>
    <t>Akkordering 19</t>
  </si>
  <si>
    <t>Akkordering 20</t>
  </si>
  <si>
    <t>Akkordering 21</t>
  </si>
  <si>
    <t>Akkordering 22</t>
  </si>
  <si>
    <t>Akkordering 23</t>
  </si>
  <si>
    <t>Akkordering 24</t>
  </si>
  <si>
    <t>Akkordering 25</t>
  </si>
  <si>
    <t>10.07.13A+14A</t>
  </si>
  <si>
    <t>Bukkestillads t.o.m. 3 m højde op og nedtaget</t>
  </si>
  <si>
    <t>10.07.13B+14A</t>
  </si>
  <si>
    <t>Bukkestillads t.o.m. 4 m højde op og nedtaget</t>
  </si>
  <si>
    <t>10.07.13C+14A</t>
  </si>
  <si>
    <t>Afsværtning til væg inkl. øsken. Og nedtaget</t>
  </si>
  <si>
    <t>Facadeudhæng af lister mellem lægter</t>
  </si>
  <si>
    <t>Lægteafstand t.o.m. 30 cm</t>
  </si>
  <si>
    <t>Tækning t.o.m. 35 cm tykkelse, pr m2</t>
  </si>
  <si>
    <t>0-stillet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</si>
</sst>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[$kr-406]\ * #,##0.00_ ;_ [$kr-406]\ * \-#,##0.00_ ;_ [$kr-406]\ * &quot;-&quot;??_ ;_ @_ "/>
    <numFmt numFmtId="166" formatCode="_ [$kr.-406]\ * #,##0.00_ ;_ [$kr.-406]\ * \-#,##0.00_ ;_ [$kr.-406]\ * &quot;-&quot;??_ ;_ @_ "/>
    <numFmt numFmtId="167" formatCode="_ * #,##0.000_ ;_ * \-#,##0.0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164" fontId="0" fillId="2" borderId="0" xfId="1" applyFont="1" applyFill="1" applyProtection="1">
      <protection locked="0"/>
    </xf>
    <xf numFmtId="164" fontId="0" fillId="3" borderId="0" xfId="1" applyFont="1" applyFill="1" applyProtection="1">
      <protection locked="0"/>
    </xf>
    <xf numFmtId="0" fontId="2" fillId="0" borderId="0" xfId="0" applyFont="1" applyAlignment="1">
      <alignment horizontal="left"/>
    </xf>
    <xf numFmtId="0" fontId="0" fillId="0" borderId="3" xfId="0" applyBorder="1"/>
    <xf numFmtId="165" fontId="0" fillId="0" borderId="0" xfId="1" applyNumberFormat="1" applyFont="1" applyProtection="1"/>
    <xf numFmtId="0" fontId="2" fillId="0" borderId="0" xfId="0" applyFont="1"/>
    <xf numFmtId="165" fontId="0" fillId="0" borderId="1" xfId="1" applyNumberFormat="1" applyFont="1" applyBorder="1" applyProtection="1"/>
    <xf numFmtId="164" fontId="0" fillId="0" borderId="0" xfId="1" applyFont="1" applyProtection="1"/>
    <xf numFmtId="0" fontId="7" fillId="0" borderId="0" xfId="0" applyFont="1"/>
    <xf numFmtId="0" fontId="6" fillId="0" borderId="0" xfId="0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3" borderId="0" xfId="1" applyNumberFormat="1" applyFont="1" applyFill="1" applyProtection="1">
      <protection locked="0"/>
    </xf>
    <xf numFmtId="164" fontId="0" fillId="0" borderId="0" xfId="1" applyFont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166" fontId="0" fillId="0" borderId="0" xfId="1" applyNumberFormat="1" applyFont="1" applyProtection="1"/>
    <xf numFmtId="166" fontId="0" fillId="0" borderId="1" xfId="1" applyNumberFormat="1" applyFont="1" applyBorder="1" applyProtection="1"/>
    <xf numFmtId="166" fontId="7" fillId="0" borderId="2" xfId="1" applyNumberFormat="1" applyFont="1" applyBorder="1" applyProtection="1"/>
    <xf numFmtId="0" fontId="0" fillId="4" borderId="0" xfId="0" applyFill="1" applyProtection="1">
      <protection locked="0"/>
    </xf>
    <xf numFmtId="164" fontId="0" fillId="5" borderId="0" xfId="1" applyFont="1" applyFill="1" applyProtection="1">
      <protection locked="0"/>
    </xf>
    <xf numFmtId="165" fontId="0" fillId="5" borderId="0" xfId="1" applyNumberFormat="1" applyFont="1" applyFill="1" applyProtection="1">
      <protection locked="0"/>
    </xf>
    <xf numFmtId="0" fontId="0" fillId="4" borderId="0" xfId="0" applyFill="1"/>
    <xf numFmtId="0" fontId="2" fillId="0" borderId="0" xfId="0" applyFont="1" applyAlignment="1">
      <alignment horizontal="right"/>
    </xf>
    <xf numFmtId="164" fontId="2" fillId="0" borderId="0" xfId="1" applyFont="1" applyProtection="1"/>
    <xf numFmtId="165" fontId="2" fillId="0" borderId="0" xfId="1" applyNumberFormat="1" applyFont="1" applyProtection="1"/>
    <xf numFmtId="165" fontId="2" fillId="0" borderId="1" xfId="1" applyNumberFormat="1" applyFont="1" applyBorder="1" applyProtection="1"/>
    <xf numFmtId="0" fontId="3" fillId="0" borderId="0" xfId="0" applyFont="1"/>
    <xf numFmtId="164" fontId="0" fillId="0" borderId="0" xfId="1" applyFont="1" applyFill="1" applyProtection="1"/>
    <xf numFmtId="166" fontId="0" fillId="0" borderId="2" xfId="1" applyNumberFormat="1" applyFont="1" applyBorder="1" applyProtection="1"/>
    <xf numFmtId="0" fontId="2" fillId="4" borderId="0" xfId="0" applyFont="1" applyFill="1"/>
    <xf numFmtId="164" fontId="2" fillId="4" borderId="0" xfId="1" applyFont="1" applyFill="1" applyProtection="1"/>
    <xf numFmtId="164" fontId="0" fillId="4" borderId="2" xfId="1" applyFont="1" applyFill="1" applyBorder="1" applyProtection="1"/>
    <xf numFmtId="164" fontId="1" fillId="0" borderId="0" xfId="1" applyFont="1" applyFill="1" applyProtection="1"/>
    <xf numFmtId="167" fontId="0" fillId="0" borderId="0" xfId="1" applyNumberFormat="1" applyFont="1" applyProtection="1"/>
    <xf numFmtId="0" fontId="2" fillId="0" borderId="0" xfId="1" applyNumberFormat="1" applyFont="1" applyProtection="1"/>
    <xf numFmtId="167" fontId="2" fillId="0" borderId="0" xfId="1" applyNumberFormat="1" applyFont="1" applyProtection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tabSelected="1" zoomScaleNormal="100" workbookViewId="0">
      <selection activeCell="E18" sqref="E18"/>
    </sheetView>
  </sheetViews>
  <sheetFormatPr defaultRowHeight="15" x14ac:dyDescent="0.25"/>
  <cols>
    <col min="1" max="1" width="13.140625" customWidth="1"/>
    <col min="2" max="2" width="43.42578125" bestFit="1" customWidth="1"/>
    <col min="3" max="3" width="5" bestFit="1" customWidth="1"/>
    <col min="4" max="4" width="8.7109375" style="8" customWidth="1"/>
    <col min="5" max="5" width="10.85546875" style="8" customWidth="1"/>
    <col min="6" max="7" width="10.85546875" style="8" hidden="1" customWidth="1"/>
    <col min="8" max="8" width="13.42578125" style="5" customWidth="1"/>
  </cols>
  <sheetData>
    <row r="2" spans="1:8" x14ac:dyDescent="0.25">
      <c r="A2" s="27" t="s">
        <v>0</v>
      </c>
      <c r="B2" t="str">
        <f>'Tækning med strå'!B2</f>
        <v>Virksomhed</v>
      </c>
    </row>
    <row r="3" spans="1:8" x14ac:dyDescent="0.25">
      <c r="A3" s="27"/>
    </row>
    <row r="4" spans="1:8" x14ac:dyDescent="0.25">
      <c r="A4" s="27" t="s">
        <v>1</v>
      </c>
      <c r="B4" t="str">
        <f>'Tækning med strå'!B4</f>
        <v>Byggeplads</v>
      </c>
    </row>
    <row r="5" spans="1:8" hidden="1" x14ac:dyDescent="0.25">
      <c r="A5" s="6" t="s">
        <v>251</v>
      </c>
      <c r="B5" s="27"/>
      <c r="E5" s="34">
        <v>1.0369999999999999</v>
      </c>
    </row>
    <row r="6" spans="1:8" x14ac:dyDescent="0.25">
      <c r="B6" s="27" t="s">
        <v>2</v>
      </c>
      <c r="C6" s="6" t="s">
        <v>3</v>
      </c>
      <c r="D6" s="24" t="s">
        <v>4</v>
      </c>
      <c r="E6" s="24" t="s">
        <v>5</v>
      </c>
      <c r="F6" s="35">
        <v>2015</v>
      </c>
      <c r="G6" s="35">
        <v>2014</v>
      </c>
      <c r="H6" s="25" t="s">
        <v>6</v>
      </c>
    </row>
    <row r="7" spans="1:8" x14ac:dyDescent="0.25">
      <c r="A7" t="s">
        <v>128</v>
      </c>
      <c r="B7" t="s">
        <v>132</v>
      </c>
      <c r="C7" t="s">
        <v>29</v>
      </c>
      <c r="D7" s="1"/>
      <c r="E7" s="8">
        <f>IF(F7="","",F7*$E$5)</f>
        <v>14.291654009999997</v>
      </c>
      <c r="F7" s="8">
        <f>IF(G7="","",G7*$E$5)</f>
        <v>13.781729999999998</v>
      </c>
      <c r="G7" s="8">
        <v>13.29</v>
      </c>
      <c r="H7" s="5">
        <f t="shared" ref="H7:H38" si="0">SUM(D7*E7)</f>
        <v>0</v>
      </c>
    </row>
    <row r="8" spans="1:8" x14ac:dyDescent="0.25">
      <c r="A8" t="s">
        <v>129</v>
      </c>
      <c r="B8" t="s">
        <v>133</v>
      </c>
      <c r="C8" t="s">
        <v>29</v>
      </c>
      <c r="D8" s="1"/>
      <c r="E8" s="8">
        <f t="shared" ref="E8:F38" si="1">IF(F8="","",F8*$E$5)</f>
        <v>17.48549994</v>
      </c>
      <c r="F8" s="8">
        <f t="shared" si="1"/>
        <v>16.861620000000002</v>
      </c>
      <c r="G8" s="8">
        <v>16.260000000000002</v>
      </c>
      <c r="H8" s="5">
        <f t="shared" si="0"/>
        <v>0</v>
      </c>
    </row>
    <row r="9" spans="1:8" x14ac:dyDescent="0.25">
      <c r="A9" t="s">
        <v>130</v>
      </c>
      <c r="B9" t="s">
        <v>134</v>
      </c>
      <c r="C9" t="s">
        <v>29</v>
      </c>
      <c r="D9" s="1"/>
      <c r="E9" s="8">
        <f t="shared" si="1"/>
        <v>26.593875369999996</v>
      </c>
      <c r="F9" s="8">
        <f t="shared" si="1"/>
        <v>25.645009999999999</v>
      </c>
      <c r="G9" s="8">
        <v>24.73</v>
      </c>
      <c r="H9" s="5">
        <f t="shared" si="0"/>
        <v>0</v>
      </c>
    </row>
    <row r="10" spans="1:8" x14ac:dyDescent="0.25">
      <c r="A10" t="s">
        <v>131</v>
      </c>
      <c r="B10" t="s">
        <v>150</v>
      </c>
      <c r="C10" t="s">
        <v>29</v>
      </c>
      <c r="D10" s="1"/>
      <c r="E10" s="8">
        <f t="shared" si="1"/>
        <v>8.3771245099999998</v>
      </c>
      <c r="F10" s="8">
        <f t="shared" si="1"/>
        <v>8.0782299999999996</v>
      </c>
      <c r="G10" s="8">
        <v>7.79</v>
      </c>
      <c r="H10" s="5">
        <f t="shared" si="0"/>
        <v>0</v>
      </c>
    </row>
    <row r="11" spans="1:8" x14ac:dyDescent="0.25">
      <c r="A11" t="s">
        <v>181</v>
      </c>
      <c r="B11" t="s">
        <v>182</v>
      </c>
      <c r="C11" t="s">
        <v>29</v>
      </c>
      <c r="D11" s="1"/>
      <c r="E11" s="8">
        <f t="shared" si="1"/>
        <v>10.709664393139999</v>
      </c>
      <c r="F11" s="8">
        <f t="shared" si="1"/>
        <v>10.327545219999999</v>
      </c>
      <c r="G11" s="33">
        <v>9.9590600000000009</v>
      </c>
      <c r="H11" s="5">
        <f t="shared" si="0"/>
        <v>0</v>
      </c>
    </row>
    <row r="12" spans="1:8" x14ac:dyDescent="0.25">
      <c r="A12" t="s">
        <v>183</v>
      </c>
      <c r="B12" t="s">
        <v>184</v>
      </c>
      <c r="C12" t="s">
        <v>29</v>
      </c>
      <c r="D12" s="1"/>
      <c r="E12" s="8">
        <f t="shared" si="1"/>
        <v>12.92492453314</v>
      </c>
      <c r="F12" s="8">
        <f t="shared" si="1"/>
        <v>12.463765220000001</v>
      </c>
      <c r="G12" s="33">
        <v>12.019060000000001</v>
      </c>
      <c r="H12" s="5">
        <f t="shared" si="0"/>
        <v>0</v>
      </c>
    </row>
    <row r="13" spans="1:8" x14ac:dyDescent="0.25">
      <c r="A13" t="s">
        <v>185</v>
      </c>
      <c r="B13" t="s">
        <v>186</v>
      </c>
      <c r="C13" t="s">
        <v>29</v>
      </c>
      <c r="D13" s="1"/>
      <c r="E13" s="8">
        <f t="shared" si="1"/>
        <v>15.14018467314</v>
      </c>
      <c r="F13" s="8">
        <f t="shared" si="1"/>
        <v>14.599985220000001</v>
      </c>
      <c r="G13" s="33">
        <v>14.079060000000002</v>
      </c>
      <c r="H13" s="5">
        <f t="shared" si="0"/>
        <v>0</v>
      </c>
    </row>
    <row r="14" spans="1:8" x14ac:dyDescent="0.25">
      <c r="A14" t="s">
        <v>187</v>
      </c>
      <c r="B14" t="s">
        <v>188</v>
      </c>
      <c r="C14" t="s">
        <v>29</v>
      </c>
      <c r="D14" s="1"/>
      <c r="E14" s="8">
        <f t="shared" si="1"/>
        <v>17.355444813139997</v>
      </c>
      <c r="F14" s="8">
        <f t="shared" si="1"/>
        <v>16.736205219999999</v>
      </c>
      <c r="G14" s="33">
        <v>16.139060000000001</v>
      </c>
      <c r="H14" s="5">
        <f t="shared" si="0"/>
        <v>0</v>
      </c>
    </row>
    <row r="15" spans="1:8" x14ac:dyDescent="0.25">
      <c r="A15" t="s">
        <v>189</v>
      </c>
      <c r="B15" t="s">
        <v>190</v>
      </c>
      <c r="C15" t="s">
        <v>29</v>
      </c>
      <c r="D15" s="1"/>
      <c r="E15" s="8">
        <f t="shared" si="1"/>
        <v>19.570704953139995</v>
      </c>
      <c r="F15" s="8">
        <f t="shared" si="1"/>
        <v>18.872425219999997</v>
      </c>
      <c r="G15" s="33">
        <v>18.199059999999999</v>
      </c>
      <c r="H15" s="5">
        <f t="shared" si="0"/>
        <v>0</v>
      </c>
    </row>
    <row r="16" spans="1:8" x14ac:dyDescent="0.25">
      <c r="A16" t="s">
        <v>191</v>
      </c>
      <c r="B16" t="s">
        <v>192</v>
      </c>
      <c r="C16" t="s">
        <v>29</v>
      </c>
      <c r="D16" s="1"/>
      <c r="E16" s="8">
        <f t="shared" si="1"/>
        <v>21.785965093139993</v>
      </c>
      <c r="F16" s="8">
        <f t="shared" si="1"/>
        <v>21.008645219999995</v>
      </c>
      <c r="G16" s="33">
        <v>20.259059999999998</v>
      </c>
      <c r="H16" s="5">
        <f t="shared" si="0"/>
        <v>0</v>
      </c>
    </row>
    <row r="17" spans="1:8" x14ac:dyDescent="0.25">
      <c r="A17" t="s">
        <v>193</v>
      </c>
      <c r="B17" t="s">
        <v>194</v>
      </c>
      <c r="C17" t="s">
        <v>29</v>
      </c>
      <c r="D17" s="1"/>
      <c r="E17" s="8">
        <f t="shared" si="1"/>
        <v>24.001225233139994</v>
      </c>
      <c r="F17" s="8">
        <f t="shared" si="1"/>
        <v>23.144865219999996</v>
      </c>
      <c r="G17" s="33">
        <v>22.319059999999997</v>
      </c>
      <c r="H17" s="5">
        <f t="shared" si="0"/>
        <v>0</v>
      </c>
    </row>
    <row r="18" spans="1:8" x14ac:dyDescent="0.25">
      <c r="A18" t="s">
        <v>195</v>
      </c>
      <c r="B18" t="s">
        <v>196</v>
      </c>
      <c r="C18" t="s">
        <v>29</v>
      </c>
      <c r="D18" s="1"/>
      <c r="E18" s="8">
        <f>IF(F18="","",F18*$E$5)</f>
        <v>26.216485373139992</v>
      </c>
      <c r="F18" s="8">
        <f t="shared" si="1"/>
        <v>25.281085219999994</v>
      </c>
      <c r="G18" s="33">
        <v>24.379059999999996</v>
      </c>
      <c r="H18" s="5">
        <f t="shared" si="0"/>
        <v>0</v>
      </c>
    </row>
    <row r="19" spans="1:8" x14ac:dyDescent="0.25">
      <c r="A19" t="s">
        <v>197</v>
      </c>
      <c r="B19" t="s">
        <v>198</v>
      </c>
      <c r="C19" t="s">
        <v>29</v>
      </c>
      <c r="D19" s="1"/>
      <c r="E19" s="8">
        <f>IF(Brandisolering!F19="","",F19*$E$5)</f>
        <v>28.43174551313999</v>
      </c>
      <c r="F19" s="8">
        <f>IF(Brandisolering!G19="","",G19*$E$5)</f>
        <v>27.417305219999992</v>
      </c>
      <c r="G19" s="33">
        <v>26.439059999999994</v>
      </c>
      <c r="H19" s="5">
        <f t="shared" si="0"/>
        <v>0</v>
      </c>
    </row>
    <row r="20" spans="1:8" x14ac:dyDescent="0.25">
      <c r="A20" t="s">
        <v>199</v>
      </c>
      <c r="B20" t="s">
        <v>200</v>
      </c>
      <c r="C20" t="s">
        <v>29</v>
      </c>
      <c r="D20" s="1"/>
      <c r="E20" s="8">
        <f t="shared" si="1"/>
        <v>30.647005653139988</v>
      </c>
      <c r="F20" s="8">
        <f t="shared" si="1"/>
        <v>29.55352521999999</v>
      </c>
      <c r="G20" s="33">
        <v>28.499059999999993</v>
      </c>
      <c r="H20" s="5">
        <f t="shared" si="0"/>
        <v>0</v>
      </c>
    </row>
    <row r="21" spans="1:8" x14ac:dyDescent="0.25">
      <c r="A21" t="s">
        <v>201</v>
      </c>
      <c r="B21" t="s">
        <v>202</v>
      </c>
      <c r="C21" t="s">
        <v>29</v>
      </c>
      <c r="D21" s="1"/>
      <c r="E21" s="8">
        <f t="shared" si="1"/>
        <v>32.862265793139983</v>
      </c>
      <c r="F21" s="8">
        <f t="shared" si="1"/>
        <v>31.689745219999988</v>
      </c>
      <c r="G21" s="33">
        <v>30.559059999999992</v>
      </c>
      <c r="H21" s="5">
        <f t="shared" si="0"/>
        <v>0</v>
      </c>
    </row>
    <row r="22" spans="1:8" x14ac:dyDescent="0.25">
      <c r="A22" t="s">
        <v>203</v>
      </c>
      <c r="B22" t="s">
        <v>204</v>
      </c>
      <c r="C22" t="s">
        <v>29</v>
      </c>
      <c r="D22" s="1"/>
      <c r="E22" s="8">
        <f t="shared" si="1"/>
        <v>35.077525933139981</v>
      </c>
      <c r="F22" s="8">
        <f t="shared" si="1"/>
        <v>33.825965219999986</v>
      </c>
      <c r="G22" s="33">
        <v>32.61905999999999</v>
      </c>
      <c r="H22" s="5">
        <f t="shared" si="0"/>
        <v>0</v>
      </c>
    </row>
    <row r="23" spans="1:8" x14ac:dyDescent="0.25">
      <c r="A23" t="s">
        <v>205</v>
      </c>
      <c r="B23" t="s">
        <v>206</v>
      </c>
      <c r="C23" t="s">
        <v>29</v>
      </c>
      <c r="D23" s="1"/>
      <c r="E23" s="8">
        <f t="shared" si="1"/>
        <v>37.292786073139986</v>
      </c>
      <c r="F23" s="8">
        <f t="shared" si="1"/>
        <v>35.962185219999988</v>
      </c>
      <c r="G23" s="33">
        <v>34.679059999999993</v>
      </c>
      <c r="H23" s="5">
        <f t="shared" si="0"/>
        <v>0</v>
      </c>
    </row>
    <row r="24" spans="1:8" x14ac:dyDescent="0.25">
      <c r="A24" t="s">
        <v>207</v>
      </c>
      <c r="B24" t="s">
        <v>208</v>
      </c>
      <c r="C24" t="s">
        <v>29</v>
      </c>
      <c r="D24" s="1"/>
      <c r="E24" s="8">
        <f t="shared" si="1"/>
        <v>39.508046213139984</v>
      </c>
      <c r="F24" s="8">
        <f t="shared" si="1"/>
        <v>38.098405219999989</v>
      </c>
      <c r="G24" s="33">
        <v>36.739059999999995</v>
      </c>
      <c r="H24" s="5">
        <f t="shared" si="0"/>
        <v>0</v>
      </c>
    </row>
    <row r="25" spans="1:8" x14ac:dyDescent="0.25">
      <c r="A25" t="s">
        <v>180</v>
      </c>
      <c r="B25" t="s">
        <v>179</v>
      </c>
      <c r="C25" t="s">
        <v>29</v>
      </c>
      <c r="D25" s="1"/>
      <c r="E25" s="8">
        <f t="shared" si="1"/>
        <v>1.7098367100000005</v>
      </c>
      <c r="F25" s="8">
        <f t="shared" si="1"/>
        <v>1.6488300000000007</v>
      </c>
      <c r="G25" s="8">
        <v>1.5900000000000007</v>
      </c>
      <c r="H25" s="5">
        <f t="shared" si="0"/>
        <v>0</v>
      </c>
    </row>
    <row r="26" spans="1:8" x14ac:dyDescent="0.25">
      <c r="A26" t="s">
        <v>135</v>
      </c>
      <c r="B26" t="s">
        <v>136</v>
      </c>
      <c r="C26" t="s">
        <v>137</v>
      </c>
      <c r="D26" s="1"/>
      <c r="E26" s="8">
        <f t="shared" si="1"/>
        <v>85.470328119999991</v>
      </c>
      <c r="F26" s="8">
        <f t="shared" si="1"/>
        <v>82.420760000000001</v>
      </c>
      <c r="G26" s="8">
        <v>79.48</v>
      </c>
      <c r="H26" s="5">
        <f t="shared" si="0"/>
        <v>0</v>
      </c>
    </row>
    <row r="27" spans="1:8" x14ac:dyDescent="0.25">
      <c r="A27" t="s">
        <v>138</v>
      </c>
      <c r="B27" t="s">
        <v>139</v>
      </c>
      <c r="C27" t="s">
        <v>137</v>
      </c>
      <c r="D27" s="1"/>
      <c r="E27" s="8">
        <f t="shared" si="1"/>
        <v>27.475677949999998</v>
      </c>
      <c r="F27" s="8">
        <f t="shared" si="1"/>
        <v>26.495349999999998</v>
      </c>
      <c r="G27" s="8">
        <v>25.55</v>
      </c>
      <c r="H27" s="5">
        <f t="shared" si="0"/>
        <v>0</v>
      </c>
    </row>
    <row r="28" spans="1:8" x14ac:dyDescent="0.25">
      <c r="A28" t="s">
        <v>140</v>
      </c>
      <c r="B28" t="s">
        <v>141</v>
      </c>
      <c r="C28" t="s">
        <v>37</v>
      </c>
      <c r="D28" s="1"/>
      <c r="E28" s="8">
        <f t="shared" si="1"/>
        <v>9.6030451699999979</v>
      </c>
      <c r="F28" s="8">
        <f t="shared" si="1"/>
        <v>9.2604099999999985</v>
      </c>
      <c r="G28" s="8">
        <v>8.93</v>
      </c>
      <c r="H28" s="5">
        <f t="shared" si="0"/>
        <v>0</v>
      </c>
    </row>
    <row r="29" spans="1:8" x14ac:dyDescent="0.25">
      <c r="A29" t="s">
        <v>142</v>
      </c>
      <c r="B29" t="s">
        <v>151</v>
      </c>
      <c r="C29" t="s">
        <v>37</v>
      </c>
      <c r="D29" s="1"/>
      <c r="E29" s="8">
        <f t="shared" si="1"/>
        <v>6.4091992399999986</v>
      </c>
      <c r="F29" s="8">
        <f t="shared" si="1"/>
        <v>6.1805199999999996</v>
      </c>
      <c r="G29" s="8">
        <v>5.96</v>
      </c>
      <c r="H29" s="5">
        <f t="shared" si="0"/>
        <v>0</v>
      </c>
    </row>
    <row r="30" spans="1:8" x14ac:dyDescent="0.25">
      <c r="A30" t="s">
        <v>143</v>
      </c>
      <c r="B30" t="s">
        <v>152</v>
      </c>
      <c r="C30" t="s">
        <v>37</v>
      </c>
      <c r="D30" s="1"/>
      <c r="E30" s="8">
        <f t="shared" si="1"/>
        <v>3.3121365199999993</v>
      </c>
      <c r="F30" s="8">
        <f t="shared" si="1"/>
        <v>3.1939599999999997</v>
      </c>
      <c r="G30" s="8">
        <v>3.08</v>
      </c>
      <c r="H30" s="5">
        <f t="shared" si="0"/>
        <v>0</v>
      </c>
    </row>
    <row r="31" spans="1:8" x14ac:dyDescent="0.25">
      <c r="A31" t="s">
        <v>144</v>
      </c>
      <c r="B31" t="s">
        <v>153</v>
      </c>
      <c r="C31" t="s">
        <v>37</v>
      </c>
      <c r="D31" s="1"/>
      <c r="E31" s="8">
        <f t="shared" si="1"/>
        <v>3.2476143799999995</v>
      </c>
      <c r="F31" s="8">
        <f t="shared" si="1"/>
        <v>3.1317399999999997</v>
      </c>
      <c r="G31" s="8">
        <v>3.02</v>
      </c>
      <c r="H31" s="5">
        <f t="shared" si="0"/>
        <v>0</v>
      </c>
    </row>
    <row r="32" spans="1:8" x14ac:dyDescent="0.25">
      <c r="A32" t="s">
        <v>145</v>
      </c>
      <c r="B32" t="s">
        <v>154</v>
      </c>
      <c r="C32" t="s">
        <v>37</v>
      </c>
      <c r="D32" s="1"/>
      <c r="E32" s="8">
        <f t="shared" si="1"/>
        <v>6.79633208</v>
      </c>
      <c r="F32" s="8">
        <f t="shared" si="1"/>
        <v>6.5538400000000001</v>
      </c>
      <c r="G32" s="8">
        <v>6.32</v>
      </c>
      <c r="H32" s="5">
        <f t="shared" si="0"/>
        <v>0</v>
      </c>
    </row>
    <row r="33" spans="1:8" x14ac:dyDescent="0.25">
      <c r="A33" t="s">
        <v>146</v>
      </c>
      <c r="B33" t="s">
        <v>51</v>
      </c>
      <c r="C33" t="s">
        <v>29</v>
      </c>
      <c r="D33" s="1"/>
      <c r="E33" s="8">
        <f t="shared" si="1"/>
        <v>5.0864953699999997</v>
      </c>
      <c r="F33" s="8">
        <f t="shared" si="1"/>
        <v>4.9050099999999999</v>
      </c>
      <c r="G33" s="8">
        <v>4.7300000000000004</v>
      </c>
      <c r="H33" s="5">
        <f t="shared" si="0"/>
        <v>0</v>
      </c>
    </row>
    <row r="34" spans="1:8" x14ac:dyDescent="0.25">
      <c r="A34" t="s">
        <v>147</v>
      </c>
      <c r="B34" t="s">
        <v>155</v>
      </c>
      <c r="C34" t="s">
        <v>137</v>
      </c>
      <c r="D34" s="1"/>
      <c r="E34" s="8">
        <f t="shared" si="1"/>
        <v>9.8611337299999988</v>
      </c>
      <c r="F34" s="8">
        <f t="shared" si="1"/>
        <v>9.50929</v>
      </c>
      <c r="G34" s="8">
        <v>9.17</v>
      </c>
      <c r="H34" s="5">
        <f t="shared" si="0"/>
        <v>0</v>
      </c>
    </row>
    <row r="35" spans="1:8" x14ac:dyDescent="0.25">
      <c r="A35" t="s">
        <v>148</v>
      </c>
      <c r="B35" t="s">
        <v>156</v>
      </c>
      <c r="C35" t="s">
        <v>37</v>
      </c>
      <c r="D35" s="1"/>
      <c r="E35" s="8">
        <f t="shared" si="1"/>
        <v>16.453145699999997</v>
      </c>
      <c r="F35" s="8">
        <f t="shared" si="1"/>
        <v>15.866099999999999</v>
      </c>
      <c r="G35" s="8">
        <v>15.3</v>
      </c>
      <c r="H35" s="5">
        <f t="shared" si="0"/>
        <v>0</v>
      </c>
    </row>
    <row r="36" spans="1:8" x14ac:dyDescent="0.25">
      <c r="A36" t="s">
        <v>149</v>
      </c>
      <c r="B36" t="s">
        <v>158</v>
      </c>
      <c r="C36" t="s">
        <v>37</v>
      </c>
      <c r="D36" s="1"/>
      <c r="E36" s="8">
        <f t="shared" si="1"/>
        <v>6.5274898299999986</v>
      </c>
      <c r="F36" s="8">
        <f t="shared" si="1"/>
        <v>6.2945899999999995</v>
      </c>
      <c r="G36" s="8">
        <v>6.07</v>
      </c>
      <c r="H36" s="5">
        <f t="shared" si="0"/>
        <v>0</v>
      </c>
    </row>
    <row r="37" spans="1:8" x14ac:dyDescent="0.25">
      <c r="A37" t="s">
        <v>159</v>
      </c>
      <c r="B37" t="s">
        <v>157</v>
      </c>
      <c r="C37" t="s">
        <v>137</v>
      </c>
      <c r="D37" s="1"/>
      <c r="E37" s="8">
        <f t="shared" si="1"/>
        <v>5.3768449999999994</v>
      </c>
      <c r="F37" s="8">
        <f t="shared" si="1"/>
        <v>5.1849999999999996</v>
      </c>
      <c r="G37" s="8">
        <v>5</v>
      </c>
      <c r="H37" s="5">
        <f t="shared" si="0"/>
        <v>0</v>
      </c>
    </row>
    <row r="38" spans="1:8" x14ac:dyDescent="0.25">
      <c r="A38" t="s">
        <v>209</v>
      </c>
      <c r="B38" t="s">
        <v>210</v>
      </c>
      <c r="C38" t="s">
        <v>29</v>
      </c>
      <c r="D38" s="1"/>
      <c r="E38" s="8">
        <f t="shared" si="1"/>
        <v>5.5704114199999992</v>
      </c>
      <c r="F38" s="8">
        <f t="shared" si="1"/>
        <v>5.3716599999999994</v>
      </c>
      <c r="G38" s="28">
        <v>5.18</v>
      </c>
      <c r="H38" s="5">
        <f t="shared" si="0"/>
        <v>0</v>
      </c>
    </row>
    <row r="40" spans="1:8" ht="15.75" thickBot="1" x14ac:dyDescent="0.3">
      <c r="B40" s="23" t="s">
        <v>67</v>
      </c>
      <c r="C40" s="6"/>
      <c r="D40" s="24"/>
      <c r="E40" s="24"/>
      <c r="F40" s="24"/>
      <c r="G40" s="24"/>
      <c r="H40" s="26">
        <f>SUM(H7:H39)</f>
        <v>0</v>
      </c>
    </row>
  </sheetData>
  <sheetProtection selectLockedCells="1"/>
  <pageMargins left="0.64814814814814814" right="0.60185185185185186" top="0.75" bottom="0.75" header="0.3" footer="0.3"/>
  <pageSetup paperSize="9" orientation="portrait" r:id="rId1"/>
  <headerFooter>
    <oddHeader>&amp;C&amp;F&amp;R&amp;D</oddHeader>
    <oddFooter>&amp;C&amp;A&amp;R&amp;P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0"/>
  <sheetViews>
    <sheetView zoomScaleNormal="100" workbookViewId="0">
      <selection activeCell="A5" sqref="A5:XFD5"/>
    </sheetView>
  </sheetViews>
  <sheetFormatPr defaultRowHeight="15" x14ac:dyDescent="0.25"/>
  <cols>
    <col min="1" max="1" width="12.5703125" customWidth="1"/>
    <col min="2" max="2" width="40.140625" customWidth="1"/>
    <col min="3" max="3" width="5" bestFit="1" customWidth="1"/>
    <col min="4" max="4" width="9.42578125" style="8" customWidth="1"/>
    <col min="5" max="5" width="8.7109375" style="8" customWidth="1"/>
    <col min="6" max="7" width="8.7109375" style="8" hidden="1" customWidth="1"/>
    <col min="8" max="8" width="14.42578125" style="5" customWidth="1"/>
  </cols>
  <sheetData>
    <row r="2" spans="1:8" x14ac:dyDescent="0.25">
      <c r="A2" s="27" t="s">
        <v>0</v>
      </c>
      <c r="B2" t="str">
        <f>'Tækning med strå'!B2</f>
        <v>Virksomhed</v>
      </c>
    </row>
    <row r="3" spans="1:8" x14ac:dyDescent="0.25">
      <c r="A3" s="27"/>
    </row>
    <row r="4" spans="1:8" x14ac:dyDescent="0.25">
      <c r="A4" s="27" t="s">
        <v>1</v>
      </c>
      <c r="B4" t="str">
        <f>'Tækning med strå'!B4</f>
        <v>Byggeplads</v>
      </c>
    </row>
    <row r="5" spans="1:8" hidden="1" x14ac:dyDescent="0.25">
      <c r="A5" t="s">
        <v>251</v>
      </c>
      <c r="B5" s="27"/>
      <c r="E5" s="34">
        <v>1.0369999999999999</v>
      </c>
    </row>
    <row r="6" spans="1:8" x14ac:dyDescent="0.25">
      <c r="B6" s="27" t="s">
        <v>2</v>
      </c>
      <c r="C6" s="6" t="s">
        <v>3</v>
      </c>
      <c r="D6" s="24" t="s">
        <v>4</v>
      </c>
      <c r="E6" s="36" t="s">
        <v>5</v>
      </c>
      <c r="F6" s="35">
        <v>2015</v>
      </c>
      <c r="G6" s="35">
        <v>2014</v>
      </c>
      <c r="H6" s="35"/>
    </row>
    <row r="7" spans="1:8" x14ac:dyDescent="0.25">
      <c r="A7" t="s">
        <v>95</v>
      </c>
      <c r="B7" t="s">
        <v>249</v>
      </c>
      <c r="C7" t="s">
        <v>29</v>
      </c>
      <c r="D7" s="1"/>
      <c r="E7" s="8">
        <f>IF(F7="","",F7*$E$5)</f>
        <v>14.531978759999999</v>
      </c>
      <c r="F7" s="8">
        <v>14.013480000000001</v>
      </c>
      <c r="G7" s="8">
        <v>13.82</v>
      </c>
      <c r="H7" s="5">
        <f t="shared" ref="H7:H17" si="0">SUM(D7*E7)</f>
        <v>0</v>
      </c>
    </row>
    <row r="8" spans="1:8" x14ac:dyDescent="0.25">
      <c r="A8" t="s">
        <v>96</v>
      </c>
      <c r="B8" t="s">
        <v>105</v>
      </c>
      <c r="C8" t="s">
        <v>29</v>
      </c>
      <c r="D8" s="1"/>
      <c r="E8" s="8">
        <f t="shared" ref="E8:E38" si="1">IF(F8="","",F8*$E$5)</f>
        <v>11.724425699999999</v>
      </c>
      <c r="F8" s="8">
        <v>11.306100000000001</v>
      </c>
      <c r="G8" s="8">
        <v>11.15</v>
      </c>
      <c r="H8" s="5">
        <f t="shared" si="0"/>
        <v>0</v>
      </c>
    </row>
    <row r="9" spans="1:8" x14ac:dyDescent="0.25">
      <c r="A9" t="s">
        <v>97</v>
      </c>
      <c r="B9" t="s">
        <v>106</v>
      </c>
      <c r="C9" t="s">
        <v>29</v>
      </c>
      <c r="D9" s="1"/>
      <c r="E9" s="8">
        <f t="shared" si="1"/>
        <v>2.5236431999999995</v>
      </c>
      <c r="F9" s="8">
        <v>2.4335999999999998</v>
      </c>
      <c r="G9" s="8">
        <v>2.4</v>
      </c>
      <c r="H9" s="5">
        <f t="shared" si="0"/>
        <v>0</v>
      </c>
    </row>
    <row r="10" spans="1:8" x14ac:dyDescent="0.25">
      <c r="A10" t="s">
        <v>98</v>
      </c>
      <c r="B10" t="s">
        <v>107</v>
      </c>
      <c r="C10" t="s">
        <v>32</v>
      </c>
      <c r="D10" s="1"/>
      <c r="E10" s="8">
        <f t="shared" si="1"/>
        <v>83.574650639999987</v>
      </c>
      <c r="F10" s="8">
        <v>80.59272</v>
      </c>
      <c r="G10" s="8">
        <v>79.48</v>
      </c>
      <c r="H10" s="5">
        <f t="shared" si="0"/>
        <v>0</v>
      </c>
    </row>
    <row r="11" spans="1:8" x14ac:dyDescent="0.25">
      <c r="A11" t="s">
        <v>99</v>
      </c>
      <c r="B11" t="s">
        <v>108</v>
      </c>
      <c r="C11" t="s">
        <v>37</v>
      </c>
      <c r="D11" s="1"/>
      <c r="E11" s="8">
        <f t="shared" si="1"/>
        <v>10.546725539999999</v>
      </c>
      <c r="F11" s="8">
        <v>10.17042</v>
      </c>
      <c r="G11" s="8">
        <v>10.029999999999999</v>
      </c>
      <c r="H11" s="5">
        <f t="shared" si="0"/>
        <v>0</v>
      </c>
    </row>
    <row r="12" spans="1:8" x14ac:dyDescent="0.25">
      <c r="A12" t="s">
        <v>100</v>
      </c>
      <c r="B12" t="s">
        <v>109</v>
      </c>
      <c r="C12" t="s">
        <v>32</v>
      </c>
      <c r="D12" s="1"/>
      <c r="E12" s="8">
        <f t="shared" si="1"/>
        <v>3.1650691799999993</v>
      </c>
      <c r="F12" s="8">
        <v>3.0521399999999996</v>
      </c>
      <c r="G12" s="8">
        <v>3.01</v>
      </c>
      <c r="H12" s="5">
        <f t="shared" si="0"/>
        <v>0</v>
      </c>
    </row>
    <row r="13" spans="1:8" x14ac:dyDescent="0.25">
      <c r="A13" t="s">
        <v>27</v>
      </c>
      <c r="B13" t="s">
        <v>110</v>
      </c>
      <c r="C13" t="s">
        <v>37</v>
      </c>
      <c r="D13" s="1"/>
      <c r="E13" s="8">
        <f t="shared" si="1"/>
        <v>4.5004970399999999</v>
      </c>
      <c r="F13" s="8">
        <v>4.3399200000000002</v>
      </c>
      <c r="G13" s="8">
        <v>4.28</v>
      </c>
      <c r="H13" s="5">
        <f t="shared" si="0"/>
        <v>0</v>
      </c>
    </row>
    <row r="14" spans="1:8" x14ac:dyDescent="0.25">
      <c r="A14" t="s">
        <v>101</v>
      </c>
      <c r="B14" t="s">
        <v>111</v>
      </c>
      <c r="C14" t="s">
        <v>37</v>
      </c>
      <c r="D14" s="1"/>
      <c r="E14" s="8">
        <f t="shared" si="1"/>
        <v>6.9610491599999991</v>
      </c>
      <c r="F14" s="8">
        <v>6.7126799999999998</v>
      </c>
      <c r="G14" s="8">
        <v>6.62</v>
      </c>
      <c r="H14" s="5">
        <f t="shared" si="0"/>
        <v>0</v>
      </c>
    </row>
    <row r="15" spans="1:8" x14ac:dyDescent="0.25">
      <c r="A15" t="s">
        <v>102</v>
      </c>
      <c r="B15" t="s">
        <v>112</v>
      </c>
      <c r="C15" t="s">
        <v>32</v>
      </c>
      <c r="D15" s="1"/>
      <c r="E15" s="8">
        <f t="shared" si="1"/>
        <v>54.058540379999997</v>
      </c>
      <c r="F15" s="8">
        <v>52.129739999999998</v>
      </c>
      <c r="G15" s="8">
        <v>51.41</v>
      </c>
      <c r="H15" s="5">
        <f t="shared" si="0"/>
        <v>0</v>
      </c>
    </row>
    <row r="16" spans="1:8" x14ac:dyDescent="0.25">
      <c r="A16" t="s">
        <v>103</v>
      </c>
      <c r="B16" t="s">
        <v>113</v>
      </c>
      <c r="C16" t="s">
        <v>32</v>
      </c>
      <c r="D16" s="1"/>
      <c r="E16" s="8">
        <f t="shared" si="1"/>
        <v>81.103583339999986</v>
      </c>
      <c r="F16" s="8">
        <v>78.209819999999993</v>
      </c>
      <c r="G16" s="8">
        <v>77.13</v>
      </c>
      <c r="H16" s="5">
        <f t="shared" si="0"/>
        <v>0</v>
      </c>
    </row>
    <row r="17" spans="1:8" x14ac:dyDescent="0.25">
      <c r="A17" t="s">
        <v>104</v>
      </c>
      <c r="B17" t="s">
        <v>114</v>
      </c>
      <c r="C17" t="s">
        <v>37</v>
      </c>
      <c r="D17" s="1"/>
      <c r="E17" s="8">
        <f t="shared" si="1"/>
        <v>26.729587559999999</v>
      </c>
      <c r="F17" s="8">
        <v>25.775880000000001</v>
      </c>
      <c r="G17" s="8">
        <v>25.42</v>
      </c>
      <c r="H17" s="5">
        <f t="shared" si="0"/>
        <v>0</v>
      </c>
    </row>
    <row r="18" spans="1:8" x14ac:dyDescent="0.25">
      <c r="A18" t="s">
        <v>115</v>
      </c>
      <c r="B18" t="s">
        <v>121</v>
      </c>
      <c r="C18" t="s">
        <v>37</v>
      </c>
      <c r="D18" s="1"/>
      <c r="E18" s="8">
        <f>IF(F18="","",F18*$E$5)</f>
        <v>16.28801382</v>
      </c>
      <c r="F18" s="8">
        <v>15.706860000000001</v>
      </c>
      <c r="G18" s="8">
        <v>15.49</v>
      </c>
      <c r="H18" s="5">
        <f t="shared" ref="H18:H27" si="2">SUM(D18*E18)</f>
        <v>0</v>
      </c>
    </row>
    <row r="19" spans="1:8" x14ac:dyDescent="0.25">
      <c r="A19" t="s">
        <v>116</v>
      </c>
      <c r="B19" t="s">
        <v>122</v>
      </c>
      <c r="C19" t="s">
        <v>32</v>
      </c>
      <c r="D19" s="1"/>
      <c r="E19" s="8">
        <f t="shared" si="1"/>
        <v>44.731575719999995</v>
      </c>
      <c r="F19" s="8">
        <v>43.135559999999998</v>
      </c>
      <c r="G19" s="8">
        <v>42.54</v>
      </c>
      <c r="H19" s="5">
        <f t="shared" si="2"/>
        <v>0</v>
      </c>
    </row>
    <row r="20" spans="1:8" x14ac:dyDescent="0.25">
      <c r="A20" t="s">
        <v>117</v>
      </c>
      <c r="B20" t="s">
        <v>123</v>
      </c>
      <c r="C20" t="s">
        <v>37</v>
      </c>
      <c r="D20" s="1"/>
      <c r="E20" s="8">
        <f t="shared" si="1"/>
        <v>6.4668356999999999</v>
      </c>
      <c r="F20" s="8">
        <v>6.2361000000000004</v>
      </c>
      <c r="G20" s="8">
        <v>6.15</v>
      </c>
      <c r="H20" s="5">
        <f t="shared" si="2"/>
        <v>0</v>
      </c>
    </row>
    <row r="21" spans="1:8" x14ac:dyDescent="0.25">
      <c r="A21" t="s">
        <v>118</v>
      </c>
      <c r="B21" t="s">
        <v>211</v>
      </c>
      <c r="C21" t="s">
        <v>29</v>
      </c>
      <c r="D21" s="1"/>
      <c r="E21" s="8">
        <f t="shared" si="1"/>
        <v>14.531978759999999</v>
      </c>
      <c r="F21" s="8">
        <v>14.013480000000001</v>
      </c>
      <c r="G21" s="8">
        <f>G7</f>
        <v>13.82</v>
      </c>
      <c r="H21" s="5">
        <f t="shared" si="2"/>
        <v>0</v>
      </c>
    </row>
    <row r="22" spans="1:8" x14ac:dyDescent="0.25">
      <c r="A22" t="s">
        <v>118</v>
      </c>
      <c r="B22" t="s">
        <v>212</v>
      </c>
      <c r="C22" t="s">
        <v>29</v>
      </c>
      <c r="D22" s="1"/>
      <c r="E22" s="8">
        <f t="shared" si="1"/>
        <v>11.724425699999999</v>
      </c>
      <c r="F22" s="8">
        <v>11.306100000000001</v>
      </c>
      <c r="G22" s="8">
        <f>G8</f>
        <v>11.15</v>
      </c>
      <c r="H22" s="5">
        <f t="shared" si="2"/>
        <v>0</v>
      </c>
    </row>
    <row r="23" spans="1:8" x14ac:dyDescent="0.25">
      <c r="A23" t="s">
        <v>118</v>
      </c>
      <c r="B23" t="s">
        <v>213</v>
      </c>
      <c r="C23" t="s">
        <v>29</v>
      </c>
      <c r="D23" s="1"/>
      <c r="E23" s="8">
        <f t="shared" si="1"/>
        <v>2.5236431999999995</v>
      </c>
      <c r="F23" s="8">
        <v>2.4335999999999998</v>
      </c>
      <c r="G23" s="8">
        <f>G9</f>
        <v>2.4</v>
      </c>
      <c r="H23" s="5">
        <f t="shared" si="2"/>
        <v>0</v>
      </c>
    </row>
    <row r="24" spans="1:8" x14ac:dyDescent="0.25">
      <c r="A24" t="s">
        <v>118</v>
      </c>
      <c r="B24" t="s">
        <v>214</v>
      </c>
      <c r="C24" t="s">
        <v>37</v>
      </c>
      <c r="D24" s="1"/>
      <c r="E24" s="8">
        <f t="shared" si="1"/>
        <v>6.9610491599999991</v>
      </c>
      <c r="F24" s="8">
        <v>6.7126799999999998</v>
      </c>
      <c r="G24" s="8">
        <f>G14</f>
        <v>6.62</v>
      </c>
      <c r="H24" s="5">
        <f t="shared" si="2"/>
        <v>0</v>
      </c>
    </row>
    <row r="25" spans="1:8" x14ac:dyDescent="0.25">
      <c r="A25" t="s">
        <v>119</v>
      </c>
      <c r="B25" t="s">
        <v>124</v>
      </c>
      <c r="C25" t="s">
        <v>37</v>
      </c>
      <c r="D25" s="1"/>
      <c r="E25" s="8">
        <f t="shared" si="1"/>
        <v>37.234252379999994</v>
      </c>
      <c r="F25" s="8">
        <v>35.905739999999994</v>
      </c>
      <c r="G25" s="8">
        <v>35.409999999999997</v>
      </c>
      <c r="H25" s="5">
        <f t="shared" si="2"/>
        <v>0</v>
      </c>
    </row>
    <row r="26" spans="1:8" x14ac:dyDescent="0.25">
      <c r="A26" t="s">
        <v>120</v>
      </c>
      <c r="B26" t="s">
        <v>125</v>
      </c>
      <c r="C26" t="s">
        <v>29</v>
      </c>
      <c r="D26" s="1"/>
      <c r="E26" s="8">
        <f t="shared" si="1"/>
        <v>2.9968262999999995</v>
      </c>
      <c r="F26" s="8">
        <v>2.8898999999999999</v>
      </c>
      <c r="G26" s="8">
        <v>2.85</v>
      </c>
      <c r="H26" s="5">
        <f t="shared" si="2"/>
        <v>0</v>
      </c>
    </row>
    <row r="27" spans="1:8" x14ac:dyDescent="0.25">
      <c r="A27" t="s">
        <v>215</v>
      </c>
      <c r="B27" t="s">
        <v>216</v>
      </c>
      <c r="C27" t="s">
        <v>37</v>
      </c>
      <c r="D27" s="1"/>
      <c r="E27" s="8">
        <f t="shared" si="1"/>
        <v>15.12082884</v>
      </c>
      <c r="F27" s="8">
        <v>14.581320000000002</v>
      </c>
      <c r="G27" s="8">
        <v>14.38</v>
      </c>
      <c r="H27" s="5">
        <f t="shared" si="2"/>
        <v>0</v>
      </c>
    </row>
    <row r="28" spans="1:8" x14ac:dyDescent="0.25">
      <c r="A28" t="s">
        <v>54</v>
      </c>
      <c r="B28" t="s">
        <v>55</v>
      </c>
      <c r="C28" t="s">
        <v>37</v>
      </c>
      <c r="D28" s="1"/>
      <c r="E28" s="8">
        <f t="shared" si="1"/>
        <v>6.5509571400000004</v>
      </c>
      <c r="F28" s="8">
        <v>6.3172200000000007</v>
      </c>
      <c r="G28" s="8">
        <v>6.23</v>
      </c>
      <c r="H28" s="5">
        <f t="shared" ref="H28:H38" si="3">SUM(D28*E28)</f>
        <v>0</v>
      </c>
    </row>
    <row r="29" spans="1:8" x14ac:dyDescent="0.25">
      <c r="A29" t="s">
        <v>56</v>
      </c>
      <c r="B29" t="s">
        <v>57</v>
      </c>
      <c r="C29" t="s">
        <v>37</v>
      </c>
      <c r="D29" s="1"/>
      <c r="E29" s="8">
        <f t="shared" si="1"/>
        <v>3.28073616</v>
      </c>
      <c r="F29" s="8">
        <v>3.1636800000000003</v>
      </c>
      <c r="G29" s="8">
        <v>3.12</v>
      </c>
      <c r="H29" s="5">
        <f t="shared" si="3"/>
        <v>0</v>
      </c>
    </row>
    <row r="30" spans="1:8" x14ac:dyDescent="0.25">
      <c r="A30" t="s">
        <v>242</v>
      </c>
      <c r="B30" t="s">
        <v>243</v>
      </c>
      <c r="C30" t="s">
        <v>37</v>
      </c>
      <c r="D30" s="1"/>
      <c r="E30" s="8">
        <f t="shared" si="1"/>
        <v>22.670728079999996</v>
      </c>
      <c r="F30" s="8">
        <v>21.861839999999997</v>
      </c>
      <c r="G30" s="8">
        <v>21.56</v>
      </c>
      <c r="H30" s="5">
        <f t="shared" si="3"/>
        <v>0</v>
      </c>
    </row>
    <row r="31" spans="1:8" x14ac:dyDescent="0.25">
      <c r="A31" t="s">
        <v>242</v>
      </c>
      <c r="B31" t="s">
        <v>245</v>
      </c>
      <c r="C31" t="s">
        <v>37</v>
      </c>
      <c r="D31" s="1"/>
      <c r="E31" s="8">
        <f t="shared" si="1"/>
        <v>30.220627319999998</v>
      </c>
      <c r="F31" s="8">
        <v>29.14236</v>
      </c>
      <c r="G31" s="8">
        <v>28.74</v>
      </c>
      <c r="H31" s="5">
        <f t="shared" si="3"/>
        <v>0</v>
      </c>
    </row>
    <row r="32" spans="1:8" x14ac:dyDescent="0.25">
      <c r="A32" t="s">
        <v>52</v>
      </c>
      <c r="B32" t="s">
        <v>53</v>
      </c>
      <c r="C32" t="s">
        <v>32</v>
      </c>
      <c r="D32" s="1"/>
      <c r="E32" s="8">
        <f t="shared" si="1"/>
        <v>2.53415838</v>
      </c>
      <c r="F32" s="8">
        <v>2.44374</v>
      </c>
      <c r="G32" s="8">
        <v>2.41</v>
      </c>
      <c r="H32" s="5">
        <f t="shared" si="3"/>
        <v>0</v>
      </c>
    </row>
    <row r="33" spans="1:8" x14ac:dyDescent="0.25">
      <c r="A33" t="s">
        <v>246</v>
      </c>
      <c r="B33" t="s">
        <v>247</v>
      </c>
      <c r="C33" t="s">
        <v>32</v>
      </c>
      <c r="D33" s="1"/>
      <c r="E33" s="8">
        <f t="shared" si="1"/>
        <v>17.402622900000001</v>
      </c>
      <c r="F33" s="8">
        <v>16.781700000000001</v>
      </c>
      <c r="G33" s="8">
        <v>16.55</v>
      </c>
      <c r="H33" s="5">
        <f t="shared" si="3"/>
        <v>0</v>
      </c>
    </row>
    <row r="34" spans="1:8" x14ac:dyDescent="0.25">
      <c r="A34" t="s">
        <v>58</v>
      </c>
      <c r="B34" t="s">
        <v>60</v>
      </c>
      <c r="C34" t="s">
        <v>29</v>
      </c>
      <c r="D34" s="1"/>
      <c r="E34" s="8">
        <f t="shared" si="1"/>
        <v>4.9105890599999995</v>
      </c>
      <c r="F34" s="8">
        <v>4.7353800000000001</v>
      </c>
      <c r="G34" s="8">
        <v>4.67</v>
      </c>
      <c r="H34" s="5">
        <f t="shared" si="3"/>
        <v>0</v>
      </c>
    </row>
    <row r="35" spans="1:8" x14ac:dyDescent="0.25">
      <c r="A35" t="s">
        <v>59</v>
      </c>
      <c r="B35" t="s">
        <v>61</v>
      </c>
      <c r="C35" t="s">
        <v>29</v>
      </c>
      <c r="D35" s="1"/>
      <c r="E35" s="8">
        <f t="shared" si="1"/>
        <v>3.6829417949999996</v>
      </c>
      <c r="F35" s="8">
        <v>3.5515349999999999</v>
      </c>
      <c r="G35" s="8">
        <f>SUM(G34*0.75)</f>
        <v>3.5024999999999999</v>
      </c>
      <c r="H35" s="5">
        <f t="shared" si="3"/>
        <v>0</v>
      </c>
    </row>
    <row r="36" spans="1:8" x14ac:dyDescent="0.25">
      <c r="A36" t="s">
        <v>52</v>
      </c>
      <c r="B36" t="s">
        <v>63</v>
      </c>
      <c r="C36" t="s">
        <v>32</v>
      </c>
      <c r="D36" s="1"/>
      <c r="E36" s="8">
        <f t="shared" si="1"/>
        <v>2.53415838</v>
      </c>
      <c r="F36" s="8">
        <v>2.44374</v>
      </c>
      <c r="G36" s="8">
        <f>G32</f>
        <v>2.41</v>
      </c>
      <c r="H36" s="5">
        <f t="shared" si="3"/>
        <v>0</v>
      </c>
    </row>
    <row r="37" spans="1:8" x14ac:dyDescent="0.25">
      <c r="A37" t="s">
        <v>62</v>
      </c>
      <c r="B37" t="s">
        <v>65</v>
      </c>
      <c r="C37" t="s">
        <v>29</v>
      </c>
      <c r="D37" s="1"/>
      <c r="E37" s="8">
        <f t="shared" si="1"/>
        <v>1.8414708974999998</v>
      </c>
      <c r="F37" s="8">
        <v>1.7757674999999999</v>
      </c>
      <c r="G37" s="8">
        <f>SUM(0.5*G35)</f>
        <v>1.75125</v>
      </c>
      <c r="H37" s="5">
        <f t="shared" si="3"/>
        <v>0</v>
      </c>
    </row>
    <row r="38" spans="1:8" x14ac:dyDescent="0.25">
      <c r="A38" t="s">
        <v>64</v>
      </c>
      <c r="B38" t="s">
        <v>66</v>
      </c>
      <c r="C38" t="s">
        <v>29</v>
      </c>
      <c r="D38" s="1"/>
      <c r="E38" s="8">
        <f t="shared" si="1"/>
        <v>2.4552945299999998</v>
      </c>
      <c r="F38" s="8">
        <v>2.3676900000000001</v>
      </c>
      <c r="G38" s="8">
        <f>SUM(0.5*G34)</f>
        <v>2.335</v>
      </c>
      <c r="H38" s="5">
        <f t="shared" si="3"/>
        <v>0</v>
      </c>
    </row>
    <row r="40" spans="1:8" ht="15.75" thickBot="1" x14ac:dyDescent="0.3">
      <c r="B40" s="23" t="s">
        <v>67</v>
      </c>
      <c r="C40" s="6"/>
      <c r="D40" s="24"/>
      <c r="E40" s="24"/>
      <c r="F40" s="24"/>
      <c r="G40" s="24"/>
      <c r="H40" s="26">
        <f>SUM(H7:H39)</f>
        <v>0</v>
      </c>
    </row>
  </sheetData>
  <sheetProtection selectLockedCells="1"/>
  <pageMargins left="0.54166666666666663" right="0.60185185185185186" top="0.75" bottom="0.75" header="0.3" footer="0.3"/>
  <pageSetup paperSize="9" orientation="portrait" r:id="rId1"/>
  <headerFooter>
    <oddHeader>&amp;C&amp;F&amp;R&amp;D</oddHeader>
    <oddFooter>&amp;C&amp;A&amp;R&amp;P af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0"/>
  <sheetViews>
    <sheetView zoomScaleNormal="100" workbookViewId="0">
      <selection activeCell="A5" sqref="A5:XFD5"/>
    </sheetView>
  </sheetViews>
  <sheetFormatPr defaultColWidth="9.140625" defaultRowHeight="15" x14ac:dyDescent="0.25"/>
  <cols>
    <col min="1" max="1" width="13" customWidth="1"/>
    <col min="2" max="2" width="38.140625" customWidth="1"/>
    <col min="3" max="3" width="4.7109375" customWidth="1"/>
    <col min="4" max="4" width="8.7109375" style="8" customWidth="1"/>
    <col min="5" max="5" width="11.7109375" style="8" customWidth="1"/>
    <col min="6" max="7" width="11.7109375" style="8" hidden="1" customWidth="1"/>
    <col min="8" max="8" width="14.42578125" style="5" customWidth="1"/>
  </cols>
  <sheetData>
    <row r="2" spans="1:8" x14ac:dyDescent="0.25">
      <c r="A2" s="27" t="s">
        <v>0</v>
      </c>
      <c r="B2" t="str">
        <f>'Tækning med strå'!B2</f>
        <v>Virksomhed</v>
      </c>
    </row>
    <row r="3" spans="1:8" x14ac:dyDescent="0.25">
      <c r="A3" s="27"/>
    </row>
    <row r="4" spans="1:8" x14ac:dyDescent="0.25">
      <c r="A4" s="27" t="s">
        <v>1</v>
      </c>
      <c r="B4" t="str">
        <f>'Tækning med strå'!B4</f>
        <v>Byggeplads</v>
      </c>
    </row>
    <row r="5" spans="1:8" hidden="1" x14ac:dyDescent="0.25">
      <c r="A5" s="6" t="s">
        <v>251</v>
      </c>
      <c r="B5" s="27"/>
      <c r="E5" s="34">
        <v>1.0369999999999999</v>
      </c>
    </row>
    <row r="6" spans="1:8" s="6" customFormat="1" x14ac:dyDescent="0.25">
      <c r="B6" s="27" t="s">
        <v>2</v>
      </c>
      <c r="C6" s="6" t="s">
        <v>3</v>
      </c>
      <c r="D6" s="24" t="s">
        <v>4</v>
      </c>
      <c r="E6" s="24" t="s">
        <v>5</v>
      </c>
      <c r="F6" s="35">
        <v>2015</v>
      </c>
      <c r="G6" s="35">
        <v>2014</v>
      </c>
      <c r="H6" s="25" t="s">
        <v>6</v>
      </c>
    </row>
    <row r="7" spans="1:8" x14ac:dyDescent="0.25">
      <c r="A7" t="s">
        <v>160</v>
      </c>
      <c r="B7" t="s">
        <v>248</v>
      </c>
      <c r="C7" t="s">
        <v>37</v>
      </c>
      <c r="D7" s="1"/>
      <c r="E7" s="8">
        <f>IF(F7="","",F7*$E$5)</f>
        <v>10.757029139999998</v>
      </c>
      <c r="F7" s="8">
        <v>10.37322</v>
      </c>
      <c r="G7" s="8">
        <v>10.23</v>
      </c>
      <c r="H7" s="5">
        <f t="shared" ref="H7:H15" si="0">SUM(D7*E7)</f>
        <v>0</v>
      </c>
    </row>
    <row r="8" spans="1:8" x14ac:dyDescent="0.25">
      <c r="A8" t="s">
        <v>161</v>
      </c>
      <c r="B8" t="s">
        <v>166</v>
      </c>
      <c r="C8" t="s">
        <v>37</v>
      </c>
      <c r="D8" s="1"/>
      <c r="E8" s="8">
        <f t="shared" ref="E8:E28" si="1">IF(F8="","",F8*$E$5)</f>
        <v>24.658097099999996</v>
      </c>
      <c r="F8" s="8">
        <v>23.778299999999998</v>
      </c>
      <c r="G8" s="8">
        <v>23.45</v>
      </c>
      <c r="H8" s="5">
        <f t="shared" si="0"/>
        <v>0</v>
      </c>
    </row>
    <row r="9" spans="1:8" x14ac:dyDescent="0.25">
      <c r="A9" t="s">
        <v>162</v>
      </c>
      <c r="B9" t="s">
        <v>167</v>
      </c>
      <c r="C9" t="s">
        <v>37</v>
      </c>
      <c r="D9" s="1"/>
      <c r="E9" s="8">
        <f t="shared" si="1"/>
        <v>10.92527202</v>
      </c>
      <c r="F9" s="8">
        <v>10.53546</v>
      </c>
      <c r="G9" s="8">
        <v>10.39</v>
      </c>
      <c r="H9" s="5">
        <f t="shared" si="0"/>
        <v>0</v>
      </c>
    </row>
    <row r="10" spans="1:8" x14ac:dyDescent="0.25">
      <c r="A10" t="s">
        <v>163</v>
      </c>
      <c r="B10" t="s">
        <v>168</v>
      </c>
      <c r="C10" t="s">
        <v>37</v>
      </c>
      <c r="D10" s="1"/>
      <c r="E10" s="8">
        <f t="shared" si="1"/>
        <v>20.830571579999997</v>
      </c>
      <c r="F10" s="8">
        <v>20.087339999999998</v>
      </c>
      <c r="G10" s="8">
        <v>19.809999999999999</v>
      </c>
      <c r="H10" s="5">
        <f t="shared" si="0"/>
        <v>0</v>
      </c>
    </row>
    <row r="11" spans="1:8" x14ac:dyDescent="0.25">
      <c r="A11" t="s">
        <v>164</v>
      </c>
      <c r="B11" t="s">
        <v>169</v>
      </c>
      <c r="C11" t="s">
        <v>137</v>
      </c>
      <c r="D11" s="1"/>
      <c r="E11" s="8">
        <f t="shared" si="1"/>
        <v>28.096560959999994</v>
      </c>
      <c r="F11" s="8">
        <v>27.094079999999998</v>
      </c>
      <c r="G11" s="8">
        <v>26.72</v>
      </c>
      <c r="H11" s="5">
        <f t="shared" si="0"/>
        <v>0</v>
      </c>
    </row>
    <row r="12" spans="1:8" x14ac:dyDescent="0.25">
      <c r="A12" t="s">
        <v>165</v>
      </c>
      <c r="B12" t="s">
        <v>170</v>
      </c>
      <c r="C12" t="s">
        <v>37</v>
      </c>
      <c r="D12" s="1"/>
      <c r="E12" s="8">
        <f t="shared" si="1"/>
        <v>6.2670472799999999</v>
      </c>
      <c r="F12" s="8">
        <v>6.0434400000000004</v>
      </c>
      <c r="G12" s="8">
        <v>5.96</v>
      </c>
      <c r="H12" s="5">
        <f t="shared" si="0"/>
        <v>0</v>
      </c>
    </row>
    <row r="13" spans="1:8" x14ac:dyDescent="0.25">
      <c r="A13" t="s">
        <v>175</v>
      </c>
      <c r="B13" t="s">
        <v>171</v>
      </c>
      <c r="C13" t="s">
        <v>37</v>
      </c>
      <c r="D13" s="1"/>
      <c r="E13" s="8">
        <f t="shared" si="1"/>
        <v>3.6277371</v>
      </c>
      <c r="F13" s="8">
        <v>3.4983000000000004</v>
      </c>
      <c r="G13" s="8">
        <v>3.45</v>
      </c>
      <c r="H13" s="5">
        <f t="shared" si="0"/>
        <v>0</v>
      </c>
    </row>
    <row r="14" spans="1:8" x14ac:dyDescent="0.25">
      <c r="A14" t="s">
        <v>176</v>
      </c>
      <c r="B14" t="s">
        <v>172</v>
      </c>
      <c r="C14" t="s">
        <v>37</v>
      </c>
      <c r="D14" s="1"/>
      <c r="E14" s="8">
        <f t="shared" si="1"/>
        <v>4.3848300599999996</v>
      </c>
      <c r="F14" s="8">
        <v>4.2283799999999996</v>
      </c>
      <c r="G14" s="8">
        <v>4.17</v>
      </c>
      <c r="H14" s="5">
        <f t="shared" si="0"/>
        <v>0</v>
      </c>
    </row>
    <row r="15" spans="1:8" x14ac:dyDescent="0.25">
      <c r="A15" t="s">
        <v>174</v>
      </c>
      <c r="B15" t="s">
        <v>173</v>
      </c>
      <c r="C15" t="s">
        <v>37</v>
      </c>
      <c r="D15" s="1"/>
      <c r="E15" s="8">
        <f t="shared" si="1"/>
        <v>3.1230084600000003</v>
      </c>
      <c r="F15" s="8">
        <v>3.0115800000000004</v>
      </c>
      <c r="G15" s="8">
        <v>2.97</v>
      </c>
      <c r="H15" s="5">
        <f t="shared" si="0"/>
        <v>0</v>
      </c>
    </row>
    <row r="16" spans="1:8" x14ac:dyDescent="0.25">
      <c r="A16" t="s">
        <v>177</v>
      </c>
      <c r="B16" t="s">
        <v>178</v>
      </c>
      <c r="C16" t="s">
        <v>37</v>
      </c>
      <c r="D16" s="2"/>
      <c r="E16" s="8">
        <f t="shared" si="1"/>
        <v>0</v>
      </c>
      <c r="F16" s="8">
        <v>0</v>
      </c>
      <c r="G16" s="8">
        <v>0</v>
      </c>
      <c r="H16" s="5">
        <f>IF(AND(D16&gt;0,D16&lt;=50),E16*0.1,IF(AND(D16&gt;50,D16&lt;=100),E16*0.04,IF(AND(D16&gt;150,D16&lt;=200),E16*(-0.02),IF(D16&gt;200,E16*(-0.04),0))))</f>
        <v>0</v>
      </c>
    </row>
    <row r="17" spans="1:8" x14ac:dyDescent="0.25">
      <c r="A17" t="s">
        <v>215</v>
      </c>
      <c r="B17" t="s">
        <v>216</v>
      </c>
      <c r="C17" t="s">
        <v>37</v>
      </c>
      <c r="D17" s="1"/>
      <c r="E17" s="8">
        <f t="shared" si="1"/>
        <v>15.12082884</v>
      </c>
      <c r="F17" s="8">
        <v>14.581320000000002</v>
      </c>
      <c r="G17" s="8">
        <v>14.38</v>
      </c>
      <c r="H17" s="5">
        <f t="shared" ref="H17:H28" si="2">SUM(D17*E17)</f>
        <v>0</v>
      </c>
    </row>
    <row r="18" spans="1:8" x14ac:dyDescent="0.25">
      <c r="A18" t="s">
        <v>54</v>
      </c>
      <c r="B18" t="s">
        <v>55</v>
      </c>
      <c r="C18" t="s">
        <v>37</v>
      </c>
      <c r="D18" s="1"/>
      <c r="E18" s="8">
        <f>IF(F18="","",F18*$E$5)</f>
        <v>6.5509571400000004</v>
      </c>
      <c r="F18" s="8">
        <v>6.3172200000000007</v>
      </c>
      <c r="G18" s="8">
        <v>6.23</v>
      </c>
      <c r="H18" s="5">
        <f t="shared" si="2"/>
        <v>0</v>
      </c>
    </row>
    <row r="19" spans="1:8" x14ac:dyDescent="0.25">
      <c r="A19" t="s">
        <v>56</v>
      </c>
      <c r="B19" t="s">
        <v>57</v>
      </c>
      <c r="C19" t="s">
        <v>37</v>
      </c>
      <c r="D19" s="1"/>
      <c r="E19" s="8">
        <f t="shared" si="1"/>
        <v>3.28073616</v>
      </c>
      <c r="F19" s="8">
        <v>3.1636800000000003</v>
      </c>
      <c r="G19" s="8">
        <v>3.12</v>
      </c>
      <c r="H19" s="5">
        <f t="shared" si="2"/>
        <v>0</v>
      </c>
    </row>
    <row r="20" spans="1:8" x14ac:dyDescent="0.25">
      <c r="A20" t="s">
        <v>242</v>
      </c>
      <c r="B20" t="s">
        <v>243</v>
      </c>
      <c r="C20" t="s">
        <v>37</v>
      </c>
      <c r="D20" s="1"/>
      <c r="E20" s="8">
        <f t="shared" si="1"/>
        <v>22.670728079999996</v>
      </c>
      <c r="F20" s="8">
        <v>21.861839999999997</v>
      </c>
      <c r="G20" s="8">
        <v>21.56</v>
      </c>
      <c r="H20" s="5">
        <f t="shared" si="2"/>
        <v>0</v>
      </c>
    </row>
    <row r="21" spans="1:8" x14ac:dyDescent="0.25">
      <c r="A21" t="s">
        <v>244</v>
      </c>
      <c r="B21" t="s">
        <v>245</v>
      </c>
      <c r="C21" t="s">
        <v>37</v>
      </c>
      <c r="D21" s="1"/>
      <c r="E21" s="8">
        <f t="shared" si="1"/>
        <v>30.220627319999998</v>
      </c>
      <c r="F21" s="8">
        <v>29.14236</v>
      </c>
      <c r="G21" s="8">
        <v>28.74</v>
      </c>
      <c r="H21" s="5">
        <f t="shared" si="2"/>
        <v>0</v>
      </c>
    </row>
    <row r="22" spans="1:8" x14ac:dyDescent="0.25">
      <c r="A22" t="s">
        <v>52</v>
      </c>
      <c r="B22" t="s">
        <v>53</v>
      </c>
      <c r="C22" t="s">
        <v>32</v>
      </c>
      <c r="D22" s="1"/>
      <c r="E22" s="8">
        <f t="shared" si="1"/>
        <v>2.53415838</v>
      </c>
      <c r="F22" s="8">
        <v>2.44374</v>
      </c>
      <c r="G22" s="8">
        <v>2.41</v>
      </c>
      <c r="H22" s="5">
        <f t="shared" si="2"/>
        <v>0</v>
      </c>
    </row>
    <row r="23" spans="1:8" x14ac:dyDescent="0.25">
      <c r="A23" t="s">
        <v>246</v>
      </c>
      <c r="B23" t="s">
        <v>247</v>
      </c>
      <c r="C23" t="s">
        <v>32</v>
      </c>
      <c r="D23" s="1"/>
      <c r="E23" s="8">
        <f t="shared" si="1"/>
        <v>17.402622900000001</v>
      </c>
      <c r="F23" s="8">
        <v>16.781700000000001</v>
      </c>
      <c r="G23" s="8">
        <v>16.55</v>
      </c>
      <c r="H23" s="5">
        <f t="shared" si="2"/>
        <v>0</v>
      </c>
    </row>
    <row r="24" spans="1:8" x14ac:dyDescent="0.25">
      <c r="A24" t="s">
        <v>58</v>
      </c>
      <c r="B24" t="s">
        <v>60</v>
      </c>
      <c r="C24" t="s">
        <v>29</v>
      </c>
      <c r="D24" s="1"/>
      <c r="E24" s="8">
        <f t="shared" si="1"/>
        <v>4.9105890599999995</v>
      </c>
      <c r="F24" s="8">
        <v>4.7353800000000001</v>
      </c>
      <c r="G24" s="8">
        <v>4.67</v>
      </c>
      <c r="H24" s="5">
        <f t="shared" si="2"/>
        <v>0</v>
      </c>
    </row>
    <row r="25" spans="1:8" x14ac:dyDescent="0.25">
      <c r="A25" t="s">
        <v>59</v>
      </c>
      <c r="B25" t="s">
        <v>61</v>
      </c>
      <c r="C25" t="s">
        <v>29</v>
      </c>
      <c r="D25" s="1"/>
      <c r="E25" s="8">
        <f t="shared" si="1"/>
        <v>3.6829417949999996</v>
      </c>
      <c r="F25" s="8">
        <v>3.5515349999999999</v>
      </c>
      <c r="G25" s="8">
        <v>3.5024999999999999</v>
      </c>
      <c r="H25" s="5">
        <f t="shared" si="2"/>
        <v>0</v>
      </c>
    </row>
    <row r="26" spans="1:8" x14ac:dyDescent="0.25">
      <c r="A26" t="s">
        <v>52</v>
      </c>
      <c r="B26" t="s">
        <v>63</v>
      </c>
      <c r="C26" t="s">
        <v>32</v>
      </c>
      <c r="D26" s="1"/>
      <c r="E26" s="8">
        <f t="shared" si="1"/>
        <v>2.53415838</v>
      </c>
      <c r="F26" s="8">
        <v>2.44374</v>
      </c>
      <c r="G26" s="8">
        <v>2.41</v>
      </c>
      <c r="H26" s="5">
        <f t="shared" si="2"/>
        <v>0</v>
      </c>
    </row>
    <row r="27" spans="1:8" x14ac:dyDescent="0.25">
      <c r="A27" t="s">
        <v>62</v>
      </c>
      <c r="B27" t="s">
        <v>65</v>
      </c>
      <c r="C27" t="s">
        <v>29</v>
      </c>
      <c r="D27" s="1"/>
      <c r="E27" s="8">
        <f t="shared" si="1"/>
        <v>1.8414708974999998</v>
      </c>
      <c r="F27" s="8">
        <v>1.7757674999999999</v>
      </c>
      <c r="G27" s="8">
        <v>1.75125</v>
      </c>
      <c r="H27" s="5">
        <f t="shared" si="2"/>
        <v>0</v>
      </c>
    </row>
    <row r="28" spans="1:8" x14ac:dyDescent="0.25">
      <c r="A28" t="s">
        <v>64</v>
      </c>
      <c r="B28" t="s">
        <v>66</v>
      </c>
      <c r="C28" t="s">
        <v>29</v>
      </c>
      <c r="D28" s="1"/>
      <c r="E28" s="8">
        <f t="shared" si="1"/>
        <v>2.4552945299999998</v>
      </c>
      <c r="F28" s="8">
        <v>2.3676900000000001</v>
      </c>
      <c r="G28" s="8">
        <v>2.335</v>
      </c>
      <c r="H28" s="5">
        <f t="shared" si="2"/>
        <v>0</v>
      </c>
    </row>
    <row r="30" spans="1:8" ht="15.75" thickBot="1" x14ac:dyDescent="0.3">
      <c r="B30" s="23" t="s">
        <v>67</v>
      </c>
      <c r="C30" s="6"/>
      <c r="D30" s="24"/>
      <c r="E30" s="24"/>
      <c r="F30" s="24"/>
      <c r="G30" s="24"/>
      <c r="H30" s="26">
        <f>SUM(H7:H29)</f>
        <v>0</v>
      </c>
    </row>
  </sheetData>
  <sheetProtection selectLockedCells="1"/>
  <pageMargins left="0.53125" right="0.60185185185185186" top="0.75" bottom="0.75" header="0.3" footer="0.3"/>
  <pageSetup paperSize="9" orientation="portrait" r:id="rId1"/>
  <headerFooter>
    <oddHeader>&amp;C&amp;F&amp;R&amp;D</oddHeader>
    <oddFooter>&amp;C&amp;A&amp;R&amp;P af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2"/>
  <sheetViews>
    <sheetView view="pageLayout" topLeftCell="A25" zoomScaleNormal="100" workbookViewId="0">
      <selection activeCell="A5" sqref="A5:XFD5"/>
    </sheetView>
  </sheetViews>
  <sheetFormatPr defaultRowHeight="15" x14ac:dyDescent="0.25"/>
  <cols>
    <col min="1" max="1" width="12.5703125" customWidth="1"/>
    <col min="2" max="2" width="39.28515625" customWidth="1"/>
    <col min="3" max="3" width="5" bestFit="1" customWidth="1"/>
    <col min="4" max="4" width="9.42578125" style="8" customWidth="1"/>
    <col min="5" max="5" width="9.5703125" style="8" bestFit="1" customWidth="1"/>
    <col min="6" max="7" width="9.5703125" style="8" hidden="1" customWidth="1"/>
    <col min="8" max="8" width="14.42578125" style="5" customWidth="1"/>
  </cols>
  <sheetData>
    <row r="2" spans="1:8" x14ac:dyDescent="0.25">
      <c r="A2" s="23" t="s">
        <v>0</v>
      </c>
      <c r="B2" s="15" t="s">
        <v>221</v>
      </c>
    </row>
    <row r="3" spans="1:8" x14ac:dyDescent="0.25">
      <c r="B3" s="8"/>
    </row>
    <row r="4" spans="1:8" x14ac:dyDescent="0.25">
      <c r="A4" s="23" t="s">
        <v>1</v>
      </c>
      <c r="B4" s="15" t="s">
        <v>222</v>
      </c>
    </row>
    <row r="5" spans="1:8" hidden="1" x14ac:dyDescent="0.25">
      <c r="A5" s="6" t="s">
        <v>251</v>
      </c>
      <c r="B5" s="6"/>
      <c r="E5" s="34">
        <v>1.0369999999999999</v>
      </c>
    </row>
    <row r="6" spans="1:8" x14ac:dyDescent="0.25">
      <c r="B6" s="6" t="s">
        <v>2</v>
      </c>
      <c r="C6" s="6" t="s">
        <v>3</v>
      </c>
      <c r="D6" s="24" t="s">
        <v>4</v>
      </c>
      <c r="E6" s="24" t="s">
        <v>5</v>
      </c>
      <c r="F6" s="35">
        <v>2015</v>
      </c>
      <c r="G6" s="35">
        <v>2014</v>
      </c>
      <c r="H6" s="25" t="s">
        <v>6</v>
      </c>
    </row>
    <row r="7" spans="1:8" x14ac:dyDescent="0.25">
      <c r="A7" t="s">
        <v>7</v>
      </c>
      <c r="B7" t="s">
        <v>250</v>
      </c>
      <c r="C7" t="s">
        <v>29</v>
      </c>
      <c r="D7" s="1"/>
      <c r="E7" s="8">
        <f>IF(F7="","",F7*$E$5)</f>
        <v>140.24095566</v>
      </c>
      <c r="F7" s="8">
        <v>135.23718</v>
      </c>
      <c r="G7" s="8">
        <v>133.37</v>
      </c>
      <c r="H7" s="5">
        <f>SUM(D7*E7)</f>
        <v>0</v>
      </c>
    </row>
    <row r="8" spans="1:8" x14ac:dyDescent="0.25">
      <c r="A8" t="s">
        <v>8</v>
      </c>
      <c r="B8" t="s">
        <v>33</v>
      </c>
      <c r="C8" t="s">
        <v>32</v>
      </c>
      <c r="D8" s="1"/>
      <c r="E8" s="8">
        <f t="shared" ref="E8:E40" si="0">IF(F8="","",F8*$E$5)</f>
        <v>112.60706262000001</v>
      </c>
      <c r="F8" s="8">
        <v>108.58926000000001</v>
      </c>
      <c r="G8" s="8">
        <v>107.09</v>
      </c>
      <c r="H8" s="5">
        <f t="shared" ref="H8:H40" si="1">SUM(D8*E8)</f>
        <v>0</v>
      </c>
    </row>
    <row r="9" spans="1:8" x14ac:dyDescent="0.25">
      <c r="A9" t="s">
        <v>9</v>
      </c>
      <c r="B9" t="s">
        <v>34</v>
      </c>
      <c r="C9" t="s">
        <v>37</v>
      </c>
      <c r="D9" s="1"/>
      <c r="E9" s="8">
        <f t="shared" si="0"/>
        <v>82.312829039999997</v>
      </c>
      <c r="F9" s="8">
        <v>79.375920000000008</v>
      </c>
      <c r="G9" s="8">
        <v>78.28</v>
      </c>
      <c r="H9" s="5">
        <f t="shared" si="1"/>
        <v>0</v>
      </c>
    </row>
    <row r="10" spans="1:8" x14ac:dyDescent="0.25">
      <c r="A10" t="s">
        <v>10</v>
      </c>
      <c r="B10" t="s">
        <v>35</v>
      </c>
      <c r="C10" t="s">
        <v>37</v>
      </c>
      <c r="D10" s="1"/>
      <c r="E10" s="8">
        <f t="shared" si="0"/>
        <v>85.583050019999988</v>
      </c>
      <c r="F10" s="8">
        <v>82.52946</v>
      </c>
      <c r="G10" s="8">
        <v>81.39</v>
      </c>
      <c r="H10" s="5">
        <f t="shared" si="1"/>
        <v>0</v>
      </c>
    </row>
    <row r="11" spans="1:8" x14ac:dyDescent="0.25">
      <c r="A11" t="s">
        <v>11</v>
      </c>
      <c r="B11" t="s">
        <v>36</v>
      </c>
      <c r="C11" t="s">
        <v>37</v>
      </c>
      <c r="D11" s="1"/>
      <c r="E11" s="8">
        <f t="shared" si="0"/>
        <v>81.513675359999993</v>
      </c>
      <c r="F11" s="8">
        <v>78.605279999999993</v>
      </c>
      <c r="G11" s="8">
        <v>77.52</v>
      </c>
      <c r="H11" s="5">
        <f t="shared" si="1"/>
        <v>0</v>
      </c>
    </row>
    <row r="12" spans="1:8" x14ac:dyDescent="0.25">
      <c r="A12" t="s">
        <v>12</v>
      </c>
      <c r="B12" t="s">
        <v>30</v>
      </c>
      <c r="C12" t="s">
        <v>32</v>
      </c>
      <c r="D12" s="1"/>
      <c r="E12" s="8">
        <f t="shared" si="0"/>
        <v>1397.3833005600002</v>
      </c>
      <c r="F12" s="8">
        <v>1347.5248800000002</v>
      </c>
      <c r="G12" s="8">
        <v>1328.92</v>
      </c>
      <c r="H12" s="5">
        <f t="shared" si="1"/>
        <v>0</v>
      </c>
    </row>
    <row r="13" spans="1:8" x14ac:dyDescent="0.25">
      <c r="A13" t="s">
        <v>8</v>
      </c>
      <c r="B13" t="s">
        <v>127</v>
      </c>
      <c r="C13" t="s">
        <v>32</v>
      </c>
      <c r="D13" s="1"/>
      <c r="E13" s="8">
        <f t="shared" si="0"/>
        <v>112.60706262000001</v>
      </c>
      <c r="F13" s="8">
        <v>108.58926000000001</v>
      </c>
      <c r="G13" s="8">
        <v>107.09</v>
      </c>
      <c r="H13" s="5">
        <f t="shared" ref="H13" si="2">SUM(D13*E13)</f>
        <v>0</v>
      </c>
    </row>
    <row r="14" spans="1:8" x14ac:dyDescent="0.25">
      <c r="A14" t="s">
        <v>13</v>
      </c>
      <c r="B14" t="s">
        <v>31</v>
      </c>
      <c r="C14" t="s">
        <v>37</v>
      </c>
      <c r="D14" s="1"/>
      <c r="E14" s="8">
        <f t="shared" si="0"/>
        <v>86.340142979999996</v>
      </c>
      <c r="F14" s="8">
        <v>83.259540000000001</v>
      </c>
      <c r="G14" s="8">
        <v>82.11</v>
      </c>
      <c r="H14" s="5">
        <f t="shared" si="1"/>
        <v>0</v>
      </c>
    </row>
    <row r="15" spans="1:8" x14ac:dyDescent="0.25">
      <c r="A15" t="s">
        <v>14</v>
      </c>
      <c r="B15" t="s">
        <v>38</v>
      </c>
      <c r="C15" t="s">
        <v>37</v>
      </c>
      <c r="D15" s="1"/>
      <c r="E15" s="8">
        <f t="shared" si="0"/>
        <v>87.580934220000003</v>
      </c>
      <c r="F15" s="8">
        <v>84.456060000000008</v>
      </c>
      <c r="G15" s="8">
        <v>83.29</v>
      </c>
      <c r="H15" s="5">
        <f t="shared" si="1"/>
        <v>0</v>
      </c>
    </row>
    <row r="16" spans="1:8" x14ac:dyDescent="0.25">
      <c r="A16" t="s">
        <v>15</v>
      </c>
      <c r="B16" t="s">
        <v>39</v>
      </c>
      <c r="C16" t="s">
        <v>37</v>
      </c>
      <c r="D16" s="1"/>
      <c r="E16" s="8">
        <f t="shared" si="0"/>
        <v>58.222551659999993</v>
      </c>
      <c r="F16" s="8">
        <v>56.145179999999996</v>
      </c>
      <c r="G16" s="8">
        <v>55.37</v>
      </c>
      <c r="H16" s="5">
        <f t="shared" si="1"/>
        <v>0</v>
      </c>
    </row>
    <row r="17" spans="1:8" x14ac:dyDescent="0.25">
      <c r="A17" t="s">
        <v>16</v>
      </c>
      <c r="B17" t="s">
        <v>40</v>
      </c>
      <c r="C17" t="s">
        <v>37</v>
      </c>
      <c r="D17" s="1"/>
      <c r="E17" s="8">
        <f t="shared" si="0"/>
        <v>72.786075960000005</v>
      </c>
      <c r="F17" s="8">
        <v>70.189080000000004</v>
      </c>
      <c r="G17" s="8">
        <v>69.22</v>
      </c>
      <c r="H17" s="5">
        <f t="shared" si="1"/>
        <v>0</v>
      </c>
    </row>
    <row r="18" spans="1:8" x14ac:dyDescent="0.25">
      <c r="A18" t="s">
        <v>17</v>
      </c>
      <c r="B18" t="s">
        <v>41</v>
      </c>
      <c r="C18" t="s">
        <v>37</v>
      </c>
      <c r="D18" s="1"/>
      <c r="E18" s="8">
        <f>IF(F18="","",F18*$E$5)</f>
        <v>58.222551659999993</v>
      </c>
      <c r="F18" s="8">
        <v>56.145179999999996</v>
      </c>
      <c r="G18" s="8">
        <v>55.37</v>
      </c>
      <c r="H18" s="5">
        <f t="shared" si="1"/>
        <v>0</v>
      </c>
    </row>
    <row r="19" spans="1:8" x14ac:dyDescent="0.25">
      <c r="A19" t="s">
        <v>18</v>
      </c>
      <c r="B19" t="s">
        <v>42</v>
      </c>
      <c r="C19" t="s">
        <v>37</v>
      </c>
      <c r="D19" s="1"/>
      <c r="E19" s="8">
        <f t="shared" si="0"/>
        <v>81.313886940000003</v>
      </c>
      <c r="F19" s="8">
        <v>78.412620000000004</v>
      </c>
      <c r="G19" s="8">
        <v>77.33</v>
      </c>
      <c r="H19" s="5">
        <f t="shared" si="1"/>
        <v>0</v>
      </c>
    </row>
    <row r="20" spans="1:8" x14ac:dyDescent="0.25">
      <c r="A20" t="s">
        <v>19</v>
      </c>
      <c r="B20" t="s">
        <v>43</v>
      </c>
      <c r="C20" t="s">
        <v>37</v>
      </c>
      <c r="D20" s="1"/>
      <c r="E20" s="8">
        <f t="shared" si="0"/>
        <v>162.65931941999997</v>
      </c>
      <c r="F20" s="8">
        <v>156.85566</v>
      </c>
      <c r="G20" s="8">
        <v>154.69</v>
      </c>
      <c r="H20" s="5">
        <f t="shared" si="1"/>
        <v>0</v>
      </c>
    </row>
    <row r="21" spans="1:8" x14ac:dyDescent="0.25">
      <c r="A21" t="s">
        <v>20</v>
      </c>
      <c r="B21" t="s">
        <v>44</v>
      </c>
      <c r="C21" t="s">
        <v>37</v>
      </c>
      <c r="D21" s="1"/>
      <c r="E21" s="8">
        <f t="shared" si="0"/>
        <v>75.0783852</v>
      </c>
      <c r="F21" s="8">
        <v>72.399600000000007</v>
      </c>
      <c r="G21" s="8">
        <v>71.400000000000006</v>
      </c>
      <c r="H21" s="5">
        <f t="shared" si="1"/>
        <v>0</v>
      </c>
    </row>
    <row r="22" spans="1:8" x14ac:dyDescent="0.25">
      <c r="A22" t="s">
        <v>21</v>
      </c>
      <c r="B22" t="s">
        <v>45</v>
      </c>
      <c r="C22" t="s">
        <v>37</v>
      </c>
      <c r="D22" s="1"/>
      <c r="E22" s="8">
        <f t="shared" si="0"/>
        <v>25.614978479999998</v>
      </c>
      <c r="F22" s="8">
        <v>24.701039999999999</v>
      </c>
      <c r="G22" s="8">
        <v>24.36</v>
      </c>
      <c r="H22" s="5">
        <f t="shared" si="1"/>
        <v>0</v>
      </c>
    </row>
    <row r="23" spans="1:8" x14ac:dyDescent="0.25">
      <c r="A23" t="s">
        <v>22</v>
      </c>
      <c r="B23" t="s">
        <v>46</v>
      </c>
      <c r="C23" t="s">
        <v>37</v>
      </c>
      <c r="D23" s="1"/>
      <c r="E23" s="8">
        <f t="shared" si="0"/>
        <v>27.949348439999994</v>
      </c>
      <c r="F23" s="8">
        <v>26.952119999999997</v>
      </c>
      <c r="G23" s="8">
        <v>26.58</v>
      </c>
      <c r="H23" s="5">
        <f t="shared" si="1"/>
        <v>0</v>
      </c>
    </row>
    <row r="24" spans="1:8" x14ac:dyDescent="0.25">
      <c r="A24" t="s">
        <v>23</v>
      </c>
      <c r="B24" t="s">
        <v>50</v>
      </c>
      <c r="C24" t="s">
        <v>37</v>
      </c>
      <c r="D24" s="1"/>
      <c r="E24" s="8">
        <f t="shared" si="0"/>
        <v>25.036643579999996</v>
      </c>
      <c r="F24" s="8">
        <v>24.143339999999998</v>
      </c>
      <c r="G24" s="8">
        <v>23.81</v>
      </c>
      <c r="H24" s="5">
        <f t="shared" si="1"/>
        <v>0</v>
      </c>
    </row>
    <row r="25" spans="1:8" x14ac:dyDescent="0.25">
      <c r="A25" t="s">
        <v>24</v>
      </c>
      <c r="B25" t="s">
        <v>49</v>
      </c>
      <c r="C25" t="s">
        <v>47</v>
      </c>
      <c r="D25" s="1"/>
      <c r="E25" s="8">
        <f t="shared" si="0"/>
        <v>23.291123699999996</v>
      </c>
      <c r="F25" s="8">
        <v>22.460099999999997</v>
      </c>
      <c r="G25" s="8">
        <v>22.15</v>
      </c>
      <c r="H25" s="5">
        <f t="shared" si="1"/>
        <v>0</v>
      </c>
    </row>
    <row r="26" spans="1:8" x14ac:dyDescent="0.25">
      <c r="A26" t="s">
        <v>25</v>
      </c>
      <c r="B26" t="s">
        <v>48</v>
      </c>
      <c r="C26" t="s">
        <v>32</v>
      </c>
      <c r="D26" s="1"/>
      <c r="E26" s="8">
        <f t="shared" si="0"/>
        <v>50.041741620000003</v>
      </c>
      <c r="F26" s="8">
        <v>48.256260000000005</v>
      </c>
      <c r="G26" s="8">
        <v>47.59</v>
      </c>
      <c r="H26" s="5">
        <f t="shared" si="1"/>
        <v>0</v>
      </c>
    </row>
    <row r="27" spans="1:8" x14ac:dyDescent="0.25">
      <c r="A27" t="s">
        <v>26</v>
      </c>
      <c r="B27" t="s">
        <v>51</v>
      </c>
      <c r="C27" t="s">
        <v>29</v>
      </c>
      <c r="D27" s="1"/>
      <c r="E27" s="8">
        <f t="shared" si="0"/>
        <v>4.9736801400000008</v>
      </c>
      <c r="F27" s="8">
        <v>4.7962200000000008</v>
      </c>
      <c r="G27" s="8">
        <v>4.7300000000000004</v>
      </c>
      <c r="H27" s="5">
        <f t="shared" si="1"/>
        <v>0</v>
      </c>
    </row>
    <row r="28" spans="1:8" x14ac:dyDescent="0.25">
      <c r="A28" t="s">
        <v>27</v>
      </c>
      <c r="B28" t="s">
        <v>28</v>
      </c>
      <c r="C28" t="s">
        <v>37</v>
      </c>
      <c r="D28" s="1"/>
      <c r="E28" s="8">
        <f t="shared" si="0"/>
        <v>4.5004970399999999</v>
      </c>
      <c r="F28" s="8">
        <v>4.3399200000000002</v>
      </c>
      <c r="G28" s="8">
        <v>4.28</v>
      </c>
      <c r="H28" s="5">
        <f t="shared" si="1"/>
        <v>0</v>
      </c>
    </row>
    <row r="29" spans="1:8" x14ac:dyDescent="0.25">
      <c r="A29" t="s">
        <v>215</v>
      </c>
      <c r="B29" t="s">
        <v>216</v>
      </c>
      <c r="C29" t="s">
        <v>37</v>
      </c>
      <c r="D29" s="1"/>
      <c r="E29" s="8">
        <f t="shared" si="0"/>
        <v>15.12082884</v>
      </c>
      <c r="F29" s="8">
        <v>14.581320000000002</v>
      </c>
      <c r="G29" s="8">
        <v>14.38</v>
      </c>
      <c r="H29" s="5">
        <f t="shared" si="1"/>
        <v>0</v>
      </c>
    </row>
    <row r="30" spans="1:8" x14ac:dyDescent="0.25">
      <c r="A30" t="s">
        <v>54</v>
      </c>
      <c r="B30" t="s">
        <v>55</v>
      </c>
      <c r="C30" t="s">
        <v>37</v>
      </c>
      <c r="D30" s="1"/>
      <c r="E30" s="8">
        <f t="shared" si="0"/>
        <v>6.5509571400000004</v>
      </c>
      <c r="F30" s="8">
        <v>6.3172200000000007</v>
      </c>
      <c r="G30" s="8">
        <v>6.23</v>
      </c>
      <c r="H30" s="5">
        <f t="shared" si="1"/>
        <v>0</v>
      </c>
    </row>
    <row r="31" spans="1:8" x14ac:dyDescent="0.25">
      <c r="A31" t="s">
        <v>56</v>
      </c>
      <c r="B31" t="s">
        <v>57</v>
      </c>
      <c r="C31" t="s">
        <v>37</v>
      </c>
      <c r="D31" s="1"/>
      <c r="E31" s="8">
        <f t="shared" si="0"/>
        <v>3.28073616</v>
      </c>
      <c r="F31" s="8">
        <v>3.1636800000000003</v>
      </c>
      <c r="G31" s="8">
        <v>3.12</v>
      </c>
      <c r="H31" s="5">
        <f t="shared" si="1"/>
        <v>0</v>
      </c>
    </row>
    <row r="32" spans="1:8" x14ac:dyDescent="0.25">
      <c r="A32" t="s">
        <v>242</v>
      </c>
      <c r="B32" t="s">
        <v>243</v>
      </c>
      <c r="C32" t="s">
        <v>37</v>
      </c>
      <c r="D32" s="1"/>
      <c r="E32" s="8">
        <f t="shared" si="0"/>
        <v>22.670728079999996</v>
      </c>
      <c r="F32" s="8">
        <v>21.861839999999997</v>
      </c>
      <c r="G32" s="8">
        <v>21.56</v>
      </c>
      <c r="H32" s="5">
        <f t="shared" si="1"/>
        <v>0</v>
      </c>
    </row>
    <row r="33" spans="1:8" x14ac:dyDescent="0.25">
      <c r="A33" t="s">
        <v>244</v>
      </c>
      <c r="B33" t="s">
        <v>245</v>
      </c>
      <c r="C33" t="s">
        <v>37</v>
      </c>
      <c r="D33" s="1"/>
      <c r="E33" s="8">
        <f t="shared" si="0"/>
        <v>30.220627319999998</v>
      </c>
      <c r="F33" s="8">
        <v>29.14236</v>
      </c>
      <c r="G33" s="8">
        <v>28.74</v>
      </c>
      <c r="H33" s="5">
        <f t="shared" si="1"/>
        <v>0</v>
      </c>
    </row>
    <row r="34" spans="1:8" x14ac:dyDescent="0.25">
      <c r="A34" t="s">
        <v>52</v>
      </c>
      <c r="B34" t="s">
        <v>53</v>
      </c>
      <c r="C34" t="s">
        <v>32</v>
      </c>
      <c r="D34" s="1"/>
      <c r="E34" s="8">
        <f t="shared" si="0"/>
        <v>2.53415838</v>
      </c>
      <c r="F34" s="8">
        <v>2.44374</v>
      </c>
      <c r="G34" s="8">
        <v>2.41</v>
      </c>
      <c r="H34" s="5">
        <f t="shared" si="1"/>
        <v>0</v>
      </c>
    </row>
    <row r="35" spans="1:8" x14ac:dyDescent="0.25">
      <c r="A35" t="s">
        <v>246</v>
      </c>
      <c r="B35" t="s">
        <v>247</v>
      </c>
      <c r="C35" t="s">
        <v>32</v>
      </c>
      <c r="D35" s="1"/>
      <c r="E35" s="8">
        <f t="shared" si="0"/>
        <v>17.402622900000001</v>
      </c>
      <c r="F35" s="8">
        <v>16.781700000000001</v>
      </c>
      <c r="G35" s="8">
        <v>16.55</v>
      </c>
      <c r="H35" s="5">
        <f t="shared" si="1"/>
        <v>0</v>
      </c>
    </row>
    <row r="36" spans="1:8" x14ac:dyDescent="0.25">
      <c r="A36" t="s">
        <v>58</v>
      </c>
      <c r="B36" t="s">
        <v>60</v>
      </c>
      <c r="C36" t="s">
        <v>29</v>
      </c>
      <c r="D36" s="1"/>
      <c r="E36" s="8">
        <f t="shared" si="0"/>
        <v>4.9105890599999995</v>
      </c>
      <c r="F36" s="8">
        <v>4.7353800000000001</v>
      </c>
      <c r="G36" s="8">
        <v>4.67</v>
      </c>
      <c r="H36" s="5">
        <f t="shared" si="1"/>
        <v>0</v>
      </c>
    </row>
    <row r="37" spans="1:8" x14ac:dyDescent="0.25">
      <c r="A37" t="s">
        <v>59</v>
      </c>
      <c r="B37" t="s">
        <v>61</v>
      </c>
      <c r="C37" t="s">
        <v>29</v>
      </c>
      <c r="D37" s="1"/>
      <c r="E37" s="8">
        <f t="shared" si="0"/>
        <v>3.6829417949999996</v>
      </c>
      <c r="F37" s="8">
        <v>3.5515349999999999</v>
      </c>
      <c r="G37" s="8">
        <v>3.5024999999999999</v>
      </c>
      <c r="H37" s="5">
        <f t="shared" si="1"/>
        <v>0</v>
      </c>
    </row>
    <row r="38" spans="1:8" x14ac:dyDescent="0.25">
      <c r="A38" t="s">
        <v>52</v>
      </c>
      <c r="B38" t="s">
        <v>63</v>
      </c>
      <c r="C38" t="s">
        <v>32</v>
      </c>
      <c r="D38" s="1"/>
      <c r="E38" s="8">
        <f t="shared" si="0"/>
        <v>2.53415838</v>
      </c>
      <c r="F38" s="8">
        <v>2.44374</v>
      </c>
      <c r="G38" s="8">
        <v>2.41</v>
      </c>
      <c r="H38" s="5">
        <f t="shared" si="1"/>
        <v>0</v>
      </c>
    </row>
    <row r="39" spans="1:8" x14ac:dyDescent="0.25">
      <c r="A39" t="s">
        <v>62</v>
      </c>
      <c r="B39" t="s">
        <v>65</v>
      </c>
      <c r="C39" t="s">
        <v>29</v>
      </c>
      <c r="D39" s="1"/>
      <c r="E39" s="8">
        <f t="shared" si="0"/>
        <v>1.8414708974999998</v>
      </c>
      <c r="F39" s="8">
        <v>1.7757674999999999</v>
      </c>
      <c r="G39" s="8">
        <v>1.75125</v>
      </c>
      <c r="H39" s="5">
        <f t="shared" si="1"/>
        <v>0</v>
      </c>
    </row>
    <row r="40" spans="1:8" x14ac:dyDescent="0.25">
      <c r="A40" t="s">
        <v>64</v>
      </c>
      <c r="B40" t="s">
        <v>66</v>
      </c>
      <c r="C40" t="s">
        <v>29</v>
      </c>
      <c r="D40" s="1"/>
      <c r="E40" s="8">
        <f t="shared" si="0"/>
        <v>2.4552945299999998</v>
      </c>
      <c r="F40" s="8">
        <v>2.3676900000000001</v>
      </c>
      <c r="G40" s="8">
        <v>2.335</v>
      </c>
      <c r="H40" s="5">
        <f t="shared" si="1"/>
        <v>0</v>
      </c>
    </row>
    <row r="42" spans="1:8" ht="15.75" thickBot="1" x14ac:dyDescent="0.3">
      <c r="B42" s="23" t="s">
        <v>67</v>
      </c>
      <c r="C42" s="6"/>
      <c r="D42" s="24"/>
      <c r="E42" s="24"/>
      <c r="F42" s="24"/>
      <c r="G42" s="24"/>
      <c r="H42" s="26">
        <f>SUM(H7:H41)</f>
        <v>0</v>
      </c>
    </row>
  </sheetData>
  <sheetProtection selectLockedCells="1"/>
  <pageMargins left="0.5625" right="0.60185185185185186" top="0.75" bottom="0.75" header="0.3" footer="0.3"/>
  <pageSetup paperSize="9" orientation="portrait" r:id="rId1"/>
  <headerFooter>
    <oddHeader>&amp;C&amp;F&amp;R&amp;D</oddHeader>
    <oddFooter>&amp;C&amp;A&amp;R&amp;P af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view="pageLayout" zoomScale="90" zoomScaleNormal="100" zoomScalePageLayoutView="90" workbookViewId="0">
      <selection activeCell="B14" sqref="B14"/>
    </sheetView>
  </sheetViews>
  <sheetFormatPr defaultColWidth="9.140625" defaultRowHeight="15" x14ac:dyDescent="0.25"/>
  <cols>
    <col min="1" max="1" width="12.85546875" customWidth="1"/>
    <col min="2" max="2" width="37.42578125" bestFit="1" customWidth="1"/>
    <col min="3" max="3" width="9.42578125" customWidth="1"/>
    <col min="4" max="4" width="10.5703125" customWidth="1"/>
    <col min="5" max="5" width="14.5703125" style="5" customWidth="1"/>
    <col min="6" max="6" width="14.42578125" customWidth="1"/>
  </cols>
  <sheetData>
    <row r="1" spans="1:5" x14ac:dyDescent="0.25">
      <c r="A1" s="3" t="s">
        <v>0</v>
      </c>
      <c r="B1" s="4" t="str">
        <f>'Tækning med strå'!B2</f>
        <v>Virksomhed</v>
      </c>
    </row>
    <row r="2" spans="1:5" x14ac:dyDescent="0.25">
      <c r="A2" s="3"/>
    </row>
    <row r="3" spans="1:5" x14ac:dyDescent="0.25">
      <c r="A3" s="3" t="s">
        <v>1</v>
      </c>
      <c r="B3" s="4" t="str">
        <f>'Tækning med strå'!B4</f>
        <v>Byggeplads</v>
      </c>
    </row>
    <row r="5" spans="1:5" x14ac:dyDescent="0.25">
      <c r="A5" s="6" t="s">
        <v>68</v>
      </c>
      <c r="B5" s="6" t="s">
        <v>69</v>
      </c>
    </row>
    <row r="6" spans="1:5" x14ac:dyDescent="0.25">
      <c r="A6">
        <v>1</v>
      </c>
      <c r="B6" t="s">
        <v>70</v>
      </c>
      <c r="E6" s="5">
        <f>Brandisolering!H40</f>
        <v>0</v>
      </c>
    </row>
    <row r="7" spans="1:5" x14ac:dyDescent="0.25">
      <c r="A7">
        <v>2</v>
      </c>
      <c r="B7" t="s">
        <v>71</v>
      </c>
      <c r="E7" s="5">
        <f>Lægtning!H40</f>
        <v>0</v>
      </c>
    </row>
    <row r="8" spans="1:5" x14ac:dyDescent="0.25">
      <c r="A8">
        <v>3</v>
      </c>
      <c r="B8" t="s">
        <v>72</v>
      </c>
      <c r="E8" s="5">
        <f>'Udhæng, kviste, kvistvinduer'!H30</f>
        <v>0</v>
      </c>
    </row>
    <row r="9" spans="1:5" x14ac:dyDescent="0.25">
      <c r="A9">
        <v>4</v>
      </c>
      <c r="B9" t="s">
        <v>73</v>
      </c>
      <c r="E9" s="5">
        <f>'Tækning med strå'!H42</f>
        <v>0</v>
      </c>
    </row>
    <row r="10" spans="1:5" ht="9.75" customHeight="1" x14ac:dyDescent="0.25"/>
    <row r="11" spans="1:5" ht="15.75" thickBot="1" x14ac:dyDescent="0.3">
      <c r="B11" s="6" t="s">
        <v>74</v>
      </c>
      <c r="E11" s="7">
        <f>SUM(E6:E9)</f>
        <v>0</v>
      </c>
    </row>
    <row r="13" spans="1:5" x14ac:dyDescent="0.25">
      <c r="B13" s="6" t="s">
        <v>88</v>
      </c>
    </row>
    <row r="14" spans="1:5" x14ac:dyDescent="0.25">
      <c r="A14" t="s">
        <v>75</v>
      </c>
      <c r="B14" s="11"/>
      <c r="E14" s="13">
        <v>0</v>
      </c>
    </row>
    <row r="15" spans="1:5" x14ac:dyDescent="0.25">
      <c r="A15" t="s">
        <v>76</v>
      </c>
      <c r="B15" s="11"/>
      <c r="E15" s="13">
        <v>0</v>
      </c>
    </row>
    <row r="16" spans="1:5" x14ac:dyDescent="0.25">
      <c r="A16" t="s">
        <v>77</v>
      </c>
      <c r="B16" s="11"/>
      <c r="E16" s="13">
        <v>0</v>
      </c>
    </row>
    <row r="17" spans="1:5" x14ac:dyDescent="0.25">
      <c r="A17" t="s">
        <v>78</v>
      </c>
      <c r="B17" s="11"/>
      <c r="E17" s="13">
        <v>0</v>
      </c>
    </row>
    <row r="18" spans="1:5" x14ac:dyDescent="0.25">
      <c r="A18" t="s">
        <v>79</v>
      </c>
      <c r="B18" s="11"/>
      <c r="E18" s="13">
        <v>0</v>
      </c>
    </row>
    <row r="19" spans="1:5" x14ac:dyDescent="0.25">
      <c r="A19" t="s">
        <v>80</v>
      </c>
      <c r="B19" s="11"/>
      <c r="E19" s="13">
        <v>0</v>
      </c>
    </row>
    <row r="20" spans="1:5" x14ac:dyDescent="0.25">
      <c r="A20" t="s">
        <v>81</v>
      </c>
      <c r="B20" s="11"/>
      <c r="E20" s="13">
        <v>0</v>
      </c>
    </row>
    <row r="21" spans="1:5" x14ac:dyDescent="0.25">
      <c r="A21" t="s">
        <v>82</v>
      </c>
      <c r="B21" s="11"/>
      <c r="E21" s="13">
        <v>0</v>
      </c>
    </row>
    <row r="22" spans="1:5" x14ac:dyDescent="0.25">
      <c r="A22" t="s">
        <v>126</v>
      </c>
      <c r="B22" s="11"/>
      <c r="E22" s="13">
        <v>0</v>
      </c>
    </row>
    <row r="23" spans="1:5" x14ac:dyDescent="0.25">
      <c r="A23" t="s">
        <v>226</v>
      </c>
      <c r="B23" s="11"/>
      <c r="E23" s="13">
        <v>0</v>
      </c>
    </row>
    <row r="24" spans="1:5" x14ac:dyDescent="0.25">
      <c r="A24" t="s">
        <v>227</v>
      </c>
      <c r="B24" s="11"/>
      <c r="E24" s="13">
        <v>0</v>
      </c>
    </row>
    <row r="25" spans="1:5" x14ac:dyDescent="0.25">
      <c r="A25" t="s">
        <v>228</v>
      </c>
      <c r="B25" s="11"/>
      <c r="E25" s="13">
        <v>0</v>
      </c>
    </row>
    <row r="26" spans="1:5" x14ac:dyDescent="0.25">
      <c r="A26" t="s">
        <v>229</v>
      </c>
      <c r="B26" s="11"/>
      <c r="E26" s="13">
        <v>0</v>
      </c>
    </row>
    <row r="27" spans="1:5" x14ac:dyDescent="0.25">
      <c r="A27" t="s">
        <v>230</v>
      </c>
      <c r="B27" s="11"/>
      <c r="E27" s="13">
        <v>0</v>
      </c>
    </row>
    <row r="28" spans="1:5" x14ac:dyDescent="0.25">
      <c r="A28" t="s">
        <v>231</v>
      </c>
      <c r="B28" s="11"/>
      <c r="E28" s="13">
        <v>0</v>
      </c>
    </row>
    <row r="29" spans="1:5" x14ac:dyDescent="0.25">
      <c r="A29" t="s">
        <v>232</v>
      </c>
      <c r="B29" s="11"/>
      <c r="E29" s="13">
        <v>0</v>
      </c>
    </row>
    <row r="30" spans="1:5" x14ac:dyDescent="0.25">
      <c r="A30" t="s">
        <v>233</v>
      </c>
      <c r="B30" s="11"/>
      <c r="E30" s="13">
        <v>0</v>
      </c>
    </row>
    <row r="31" spans="1:5" x14ac:dyDescent="0.25">
      <c r="A31" t="s">
        <v>234</v>
      </c>
      <c r="B31" s="11"/>
      <c r="E31" s="13">
        <v>0</v>
      </c>
    </row>
    <row r="32" spans="1:5" x14ac:dyDescent="0.25">
      <c r="A32" t="s">
        <v>235</v>
      </c>
      <c r="B32" s="11"/>
      <c r="E32" s="13">
        <v>0</v>
      </c>
    </row>
    <row r="33" spans="1:5" x14ac:dyDescent="0.25">
      <c r="A33" t="s">
        <v>236</v>
      </c>
      <c r="B33" s="11"/>
      <c r="E33" s="13">
        <v>0</v>
      </c>
    </row>
    <row r="34" spans="1:5" x14ac:dyDescent="0.25">
      <c r="A34" t="s">
        <v>237</v>
      </c>
      <c r="B34" s="11"/>
      <c r="E34" s="13">
        <v>0</v>
      </c>
    </row>
    <row r="35" spans="1:5" x14ac:dyDescent="0.25">
      <c r="A35" t="s">
        <v>238</v>
      </c>
      <c r="B35" s="11"/>
      <c r="E35" s="13">
        <v>0</v>
      </c>
    </row>
    <row r="36" spans="1:5" x14ac:dyDescent="0.25">
      <c r="A36" t="s">
        <v>239</v>
      </c>
      <c r="B36" s="11"/>
      <c r="E36" s="13">
        <v>0</v>
      </c>
    </row>
    <row r="37" spans="1:5" x14ac:dyDescent="0.25">
      <c r="A37" t="s">
        <v>240</v>
      </c>
      <c r="B37" s="11"/>
      <c r="E37" s="13">
        <v>0</v>
      </c>
    </row>
    <row r="38" spans="1:5" x14ac:dyDescent="0.25">
      <c r="A38" t="s">
        <v>241</v>
      </c>
      <c r="B38" s="11"/>
      <c r="E38" s="13">
        <v>0</v>
      </c>
    </row>
    <row r="40" spans="1:5" ht="15.75" thickBot="1" x14ac:dyDescent="0.3">
      <c r="B40" s="6" t="s">
        <v>89</v>
      </c>
      <c r="E40" s="7">
        <f>SUM(E14:E38)</f>
        <v>0</v>
      </c>
    </row>
    <row r="45" spans="1:5" x14ac:dyDescent="0.25">
      <c r="A45" s="4" t="s">
        <v>93</v>
      </c>
      <c r="B45" s="4"/>
    </row>
    <row r="48" spans="1:5" x14ac:dyDescent="0.25">
      <c r="A48" s="4" t="s">
        <v>94</v>
      </c>
      <c r="B48" s="4"/>
    </row>
  </sheetData>
  <sheetProtection password="83C9" sheet="1" objects="1" scenarios="1" selectLockedCells="1"/>
  <pageMargins left="0.64814814814814814" right="0.60185185185185186" top="0.75" bottom="0.75" header="0.3" footer="0.3"/>
  <pageSetup paperSize="9" orientation="portrait" r:id="rId1"/>
  <headerFooter>
    <oddHeader>&amp;C&amp;F&amp;R&amp;D</oddHeader>
    <oddFooter>&amp;C&amp;A&amp;R&amp;P af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view="pageLayout" topLeftCell="A13" zoomScaleNormal="100" workbookViewId="0">
      <selection activeCell="D23" sqref="D23"/>
    </sheetView>
  </sheetViews>
  <sheetFormatPr defaultRowHeight="15" x14ac:dyDescent="0.25"/>
  <cols>
    <col min="1" max="1" width="12.140625" customWidth="1"/>
    <col min="2" max="2" width="33.5703125" customWidth="1"/>
    <col min="4" max="4" width="11.140625" customWidth="1"/>
    <col min="5" max="5" width="14.5703125" style="16" customWidth="1"/>
  </cols>
  <sheetData>
    <row r="1" spans="1:5" x14ac:dyDescent="0.25">
      <c r="A1" s="3" t="s">
        <v>0</v>
      </c>
      <c r="B1" s="4" t="str">
        <f>'Tækning med strå'!B2</f>
        <v>Virksomhed</v>
      </c>
    </row>
    <row r="2" spans="1:5" x14ac:dyDescent="0.25">
      <c r="A2" s="3"/>
    </row>
    <row r="3" spans="1:5" x14ac:dyDescent="0.25">
      <c r="A3" s="3" t="s">
        <v>1</v>
      </c>
      <c r="B3" s="4" t="str">
        <f>'Tækning med strå'!B4</f>
        <v>Byggeplads</v>
      </c>
    </row>
    <row r="4" spans="1:5" ht="9.75" customHeight="1" x14ac:dyDescent="0.25"/>
    <row r="5" spans="1:5" x14ac:dyDescent="0.25">
      <c r="D5" s="23" t="s">
        <v>224</v>
      </c>
      <c r="E5" s="16">
        <f>Akkordopgørelse!E11</f>
        <v>0</v>
      </c>
    </row>
    <row r="6" spans="1:5" x14ac:dyDescent="0.25">
      <c r="D6" s="23" t="s">
        <v>223</v>
      </c>
      <c r="E6" s="16">
        <f>Akkordopgørelse!E40</f>
        <v>0</v>
      </c>
    </row>
    <row r="7" spans="1:5" ht="15.75" thickBot="1" x14ac:dyDescent="0.3">
      <c r="C7" s="6"/>
      <c r="D7" s="23" t="s">
        <v>225</v>
      </c>
      <c r="E7" s="29">
        <f>SUM(E5+E6)</f>
        <v>0</v>
      </c>
    </row>
    <row r="8" spans="1:5" ht="15.75" thickTop="1" x14ac:dyDescent="0.25"/>
    <row r="10" spans="1:5" x14ac:dyDescent="0.25">
      <c r="B10" t="s">
        <v>83</v>
      </c>
      <c r="C10" t="s">
        <v>85</v>
      </c>
      <c r="D10" t="s">
        <v>87</v>
      </c>
      <c r="E10" s="16" t="s">
        <v>86</v>
      </c>
    </row>
    <row r="11" spans="1:5" x14ac:dyDescent="0.25">
      <c r="B11" s="11" t="s">
        <v>84</v>
      </c>
      <c r="C11" s="2"/>
      <c r="D11" s="13"/>
      <c r="E11" s="16">
        <f>SUM(C11*D11)</f>
        <v>0</v>
      </c>
    </row>
    <row r="12" spans="1:5" x14ac:dyDescent="0.25">
      <c r="B12" s="11" t="s">
        <v>84</v>
      </c>
      <c r="C12" s="2"/>
      <c r="D12" s="13"/>
      <c r="E12" s="16">
        <f t="shared" ref="E12:E15" si="0">SUM(C12*D12)</f>
        <v>0</v>
      </c>
    </row>
    <row r="13" spans="1:5" x14ac:dyDescent="0.25">
      <c r="B13" s="11" t="s">
        <v>84</v>
      </c>
      <c r="C13" s="2"/>
      <c r="D13" s="13"/>
      <c r="E13" s="16">
        <f t="shared" si="0"/>
        <v>0</v>
      </c>
    </row>
    <row r="14" spans="1:5" x14ac:dyDescent="0.25">
      <c r="B14" s="11" t="s">
        <v>84</v>
      </c>
      <c r="C14" s="2"/>
      <c r="D14" s="13"/>
      <c r="E14" s="16">
        <f t="shared" si="0"/>
        <v>0</v>
      </c>
    </row>
    <row r="15" spans="1:5" x14ac:dyDescent="0.25">
      <c r="B15" s="11" t="s">
        <v>84</v>
      </c>
      <c r="C15" s="2"/>
      <c r="D15" s="13"/>
      <c r="E15" s="16">
        <f t="shared" si="0"/>
        <v>0</v>
      </c>
    </row>
    <row r="16" spans="1:5" x14ac:dyDescent="0.25">
      <c r="B16" s="11" t="s">
        <v>84</v>
      </c>
      <c r="C16" s="2"/>
      <c r="D16" s="13"/>
      <c r="E16" s="16">
        <f t="shared" ref="E16:E17" si="1">SUM(C16*D16)</f>
        <v>0</v>
      </c>
    </row>
    <row r="17" spans="2:5" x14ac:dyDescent="0.25">
      <c r="B17" s="11" t="s">
        <v>84</v>
      </c>
      <c r="C17" s="2"/>
      <c r="D17" s="13"/>
      <c r="E17" s="16">
        <f t="shared" si="1"/>
        <v>0</v>
      </c>
    </row>
    <row r="18" spans="2:5" x14ac:dyDescent="0.25">
      <c r="B18" s="11" t="s">
        <v>84</v>
      </c>
      <c r="C18" s="2"/>
      <c r="D18" s="13"/>
      <c r="E18" s="16">
        <f t="shared" ref="E18:E24" si="2">SUM(C18*D18)</f>
        <v>0</v>
      </c>
    </row>
    <row r="19" spans="2:5" x14ac:dyDescent="0.25">
      <c r="B19" s="11" t="s">
        <v>84</v>
      </c>
      <c r="C19" s="2"/>
      <c r="D19" s="13"/>
      <c r="E19" s="16">
        <f t="shared" si="2"/>
        <v>0</v>
      </c>
    </row>
    <row r="20" spans="2:5" x14ac:dyDescent="0.25">
      <c r="B20" s="19" t="s">
        <v>84</v>
      </c>
      <c r="C20" s="20"/>
      <c r="D20" s="21"/>
      <c r="E20" s="16">
        <f t="shared" si="2"/>
        <v>0</v>
      </c>
    </row>
    <row r="21" spans="2:5" x14ac:dyDescent="0.25">
      <c r="B21" s="19" t="s">
        <v>84</v>
      </c>
      <c r="C21" s="20"/>
      <c r="D21" s="21"/>
      <c r="E21" s="16">
        <f t="shared" si="2"/>
        <v>0</v>
      </c>
    </row>
    <row r="22" spans="2:5" x14ac:dyDescent="0.25">
      <c r="B22" s="19" t="s">
        <v>84</v>
      </c>
      <c r="C22" s="20"/>
      <c r="D22" s="21"/>
      <c r="E22" s="16">
        <f t="shared" si="2"/>
        <v>0</v>
      </c>
    </row>
    <row r="23" spans="2:5" x14ac:dyDescent="0.25">
      <c r="B23" s="19" t="s">
        <v>84</v>
      </c>
      <c r="C23" s="20"/>
      <c r="D23" s="21"/>
      <c r="E23" s="16">
        <f t="shared" si="2"/>
        <v>0</v>
      </c>
    </row>
    <row r="24" spans="2:5" x14ac:dyDescent="0.25">
      <c r="B24" s="19" t="s">
        <v>84</v>
      </c>
      <c r="C24" s="20"/>
      <c r="D24" s="21"/>
      <c r="E24" s="16">
        <f t="shared" si="2"/>
        <v>0</v>
      </c>
    </row>
    <row r="25" spans="2:5" x14ac:dyDescent="0.25">
      <c r="C25" s="8"/>
    </row>
    <row r="26" spans="2:5" ht="15.75" thickBot="1" x14ac:dyDescent="0.3">
      <c r="B26" s="6" t="s">
        <v>83</v>
      </c>
      <c r="C26" s="8"/>
      <c r="E26" s="17">
        <f>SUM(E11:E24)</f>
        <v>0</v>
      </c>
    </row>
    <row r="27" spans="2:5" x14ac:dyDescent="0.25">
      <c r="C27" s="8"/>
    </row>
    <row r="28" spans="2:5" x14ac:dyDescent="0.25">
      <c r="B28" s="6" t="s">
        <v>90</v>
      </c>
      <c r="C28" s="8"/>
      <c r="E28" s="16">
        <f>SUM(E7-E26)</f>
        <v>0</v>
      </c>
    </row>
    <row r="29" spans="2:5" x14ac:dyDescent="0.25">
      <c r="C29" s="8"/>
    </row>
    <row r="30" spans="2:5" x14ac:dyDescent="0.25">
      <c r="B30" s="6" t="s">
        <v>91</v>
      </c>
      <c r="C30" s="8"/>
    </row>
    <row r="31" spans="2:5" x14ac:dyDescent="0.25">
      <c r="B31" t="str">
        <f t="shared" ref="B31:C35" si="3">B11</f>
        <v>Navn</v>
      </c>
      <c r="C31" s="8">
        <f t="shared" si="3"/>
        <v>0</v>
      </c>
      <c r="D31" s="8">
        <f>IF(C31=0,0,SUM($E$28/SUM($C$31:$C$44)))</f>
        <v>0</v>
      </c>
      <c r="E31" s="16">
        <f t="shared" ref="E31:E44" si="4">SUM(C31*D31)</f>
        <v>0</v>
      </c>
    </row>
    <row r="32" spans="2:5" x14ac:dyDescent="0.25">
      <c r="B32" t="str">
        <f t="shared" si="3"/>
        <v>Navn</v>
      </c>
      <c r="C32" s="8">
        <f t="shared" si="3"/>
        <v>0</v>
      </c>
      <c r="D32" s="8">
        <f>IF(C32=0,0,SUM($E$28/SUM($C$31:$C$44)))</f>
        <v>0</v>
      </c>
      <c r="E32" s="16">
        <f t="shared" si="4"/>
        <v>0</v>
      </c>
    </row>
    <row r="33" spans="1:5" x14ac:dyDescent="0.25">
      <c r="B33" t="str">
        <f t="shared" si="3"/>
        <v>Navn</v>
      </c>
      <c r="C33" s="8">
        <f t="shared" si="3"/>
        <v>0</v>
      </c>
      <c r="D33" s="8">
        <f>IF(C33=0,0,SUM($E$28/SUM($C$31:$C$44)))</f>
        <v>0</v>
      </c>
      <c r="E33" s="16">
        <f t="shared" si="4"/>
        <v>0</v>
      </c>
    </row>
    <row r="34" spans="1:5" x14ac:dyDescent="0.25">
      <c r="B34" t="str">
        <f t="shared" si="3"/>
        <v>Navn</v>
      </c>
      <c r="C34" s="8">
        <f t="shared" si="3"/>
        <v>0</v>
      </c>
      <c r="D34" s="8">
        <f t="shared" ref="D34:D44" si="5">IF(C34=0,0,SUM($E$28/SUM($C$31:$C$44)))</f>
        <v>0</v>
      </c>
      <c r="E34" s="16">
        <f t="shared" si="4"/>
        <v>0</v>
      </c>
    </row>
    <row r="35" spans="1:5" x14ac:dyDescent="0.25">
      <c r="B35" t="str">
        <f t="shared" si="3"/>
        <v>Navn</v>
      </c>
      <c r="C35" s="8">
        <f t="shared" si="3"/>
        <v>0</v>
      </c>
      <c r="D35" s="8">
        <f t="shared" si="5"/>
        <v>0</v>
      </c>
      <c r="E35" s="16">
        <f t="shared" si="4"/>
        <v>0</v>
      </c>
    </row>
    <row r="36" spans="1:5" x14ac:dyDescent="0.25">
      <c r="B36" t="str">
        <f t="shared" ref="B36:C36" si="6">B16</f>
        <v>Navn</v>
      </c>
      <c r="C36" s="8">
        <f t="shared" si="6"/>
        <v>0</v>
      </c>
      <c r="D36" s="8">
        <f t="shared" si="5"/>
        <v>0</v>
      </c>
      <c r="E36" s="16">
        <f t="shared" ref="E36:E37" si="7">SUM(C36*D36)</f>
        <v>0</v>
      </c>
    </row>
    <row r="37" spans="1:5" x14ac:dyDescent="0.25">
      <c r="B37" t="str">
        <f t="shared" ref="B37:C37" si="8">B17</f>
        <v>Navn</v>
      </c>
      <c r="C37" s="8">
        <f t="shared" si="8"/>
        <v>0</v>
      </c>
      <c r="D37" s="8">
        <f t="shared" si="5"/>
        <v>0</v>
      </c>
      <c r="E37" s="16">
        <f t="shared" si="7"/>
        <v>0</v>
      </c>
    </row>
    <row r="38" spans="1:5" x14ac:dyDescent="0.25">
      <c r="B38" t="str">
        <f t="shared" ref="B38:C44" si="9">B18</f>
        <v>Navn</v>
      </c>
      <c r="C38" s="8">
        <f t="shared" si="9"/>
        <v>0</v>
      </c>
      <c r="D38" s="8">
        <f t="shared" si="5"/>
        <v>0</v>
      </c>
      <c r="E38" s="16">
        <f t="shared" si="4"/>
        <v>0</v>
      </c>
    </row>
    <row r="39" spans="1:5" x14ac:dyDescent="0.25">
      <c r="B39" t="str">
        <f t="shared" si="9"/>
        <v>Navn</v>
      </c>
      <c r="C39" s="8">
        <f t="shared" si="9"/>
        <v>0</v>
      </c>
      <c r="D39" s="8">
        <f t="shared" si="5"/>
        <v>0</v>
      </c>
      <c r="E39" s="16">
        <f t="shared" si="4"/>
        <v>0</v>
      </c>
    </row>
    <row r="40" spans="1:5" x14ac:dyDescent="0.25">
      <c r="B40" s="19" t="str">
        <f t="shared" si="9"/>
        <v>Navn</v>
      </c>
      <c r="C40" s="20">
        <f t="shared" si="9"/>
        <v>0</v>
      </c>
      <c r="D40" s="8">
        <f t="shared" si="5"/>
        <v>0</v>
      </c>
      <c r="E40" s="16">
        <f t="shared" si="4"/>
        <v>0</v>
      </c>
    </row>
    <row r="41" spans="1:5" x14ac:dyDescent="0.25">
      <c r="B41" s="19" t="str">
        <f t="shared" si="9"/>
        <v>Navn</v>
      </c>
      <c r="C41" s="20">
        <f t="shared" si="9"/>
        <v>0</v>
      </c>
      <c r="D41" s="8">
        <f t="shared" si="5"/>
        <v>0</v>
      </c>
      <c r="E41" s="16">
        <f t="shared" si="4"/>
        <v>0</v>
      </c>
    </row>
    <row r="42" spans="1:5" x14ac:dyDescent="0.25">
      <c r="B42" s="19" t="str">
        <f t="shared" si="9"/>
        <v>Navn</v>
      </c>
      <c r="C42" s="20">
        <f t="shared" si="9"/>
        <v>0</v>
      </c>
      <c r="D42" s="8">
        <f t="shared" si="5"/>
        <v>0</v>
      </c>
      <c r="E42" s="16">
        <f t="shared" si="4"/>
        <v>0</v>
      </c>
    </row>
    <row r="43" spans="1:5" x14ac:dyDescent="0.25">
      <c r="B43" s="19" t="str">
        <f t="shared" si="9"/>
        <v>Navn</v>
      </c>
      <c r="C43" s="20">
        <f t="shared" si="9"/>
        <v>0</v>
      </c>
      <c r="D43" s="8">
        <f t="shared" si="5"/>
        <v>0</v>
      </c>
      <c r="E43" s="16">
        <f t="shared" si="4"/>
        <v>0</v>
      </c>
    </row>
    <row r="44" spans="1:5" x14ac:dyDescent="0.25">
      <c r="B44" s="19" t="str">
        <f t="shared" si="9"/>
        <v>Navn</v>
      </c>
      <c r="C44" s="20">
        <f t="shared" si="9"/>
        <v>0</v>
      </c>
      <c r="D44" s="8">
        <f t="shared" si="5"/>
        <v>0</v>
      </c>
      <c r="E44" s="16">
        <f t="shared" si="4"/>
        <v>0</v>
      </c>
    </row>
    <row r="45" spans="1:5" ht="15.75" thickBot="1" x14ac:dyDescent="0.3">
      <c r="A45" s="9"/>
      <c r="B45" s="10" t="s">
        <v>92</v>
      </c>
      <c r="C45" s="9"/>
      <c r="D45" s="9"/>
      <c r="E45" s="18">
        <f>SUM(E28-SUM(E31:E44))</f>
        <v>0</v>
      </c>
    </row>
    <row r="46" spans="1:5" ht="15.75" thickTop="1" x14ac:dyDescent="0.25"/>
    <row r="47" spans="1:5" x14ac:dyDescent="0.25">
      <c r="A47" s="4" t="s">
        <v>93</v>
      </c>
      <c r="B47" s="4"/>
    </row>
    <row r="50" spans="1:2" x14ac:dyDescent="0.25">
      <c r="A50" s="4" t="s">
        <v>94</v>
      </c>
      <c r="B50" s="4"/>
    </row>
  </sheetData>
  <sheetProtection password="83C9" sheet="1" objects="1" scenarios="1" selectLockedCells="1"/>
  <pageMargins left="0.64814814814814814" right="0.60185185185185186" top="0.75" bottom="0.75" header="0.3" footer="0.3"/>
  <pageSetup paperSize="9" orientation="portrait" r:id="rId1"/>
  <headerFooter>
    <oddHeader>&amp;C&amp;F&amp;R&amp;D</oddHeader>
    <oddFooter>&amp;C&amp;A&amp;R&amp;P af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8"/>
  <sheetViews>
    <sheetView view="pageLayout" zoomScaleNormal="100" workbookViewId="0">
      <selection activeCell="C7" sqref="C7"/>
    </sheetView>
  </sheetViews>
  <sheetFormatPr defaultRowHeight="15" x14ac:dyDescent="0.25"/>
  <cols>
    <col min="1" max="1" width="27.5703125" customWidth="1"/>
    <col min="2" max="2" width="42.5703125" customWidth="1"/>
    <col min="3" max="3" width="9.140625" style="8"/>
  </cols>
  <sheetData>
    <row r="1" spans="1:3" s="6" customFormat="1" x14ac:dyDescent="0.25">
      <c r="A1" s="30" t="s">
        <v>217</v>
      </c>
      <c r="B1" s="30" t="s">
        <v>218</v>
      </c>
      <c r="C1" s="31" t="s">
        <v>219</v>
      </c>
    </row>
    <row r="2" spans="1:3" x14ac:dyDescent="0.25">
      <c r="A2" s="12"/>
      <c r="B2" s="12"/>
      <c r="C2" s="14"/>
    </row>
    <row r="3" spans="1:3" x14ac:dyDescent="0.25">
      <c r="A3" s="12"/>
      <c r="B3" s="12"/>
      <c r="C3" s="14"/>
    </row>
    <row r="4" spans="1:3" x14ac:dyDescent="0.25">
      <c r="A4" s="12"/>
      <c r="B4" s="12"/>
      <c r="C4" s="14"/>
    </row>
    <row r="5" spans="1:3" x14ac:dyDescent="0.25">
      <c r="A5" s="12"/>
      <c r="B5" s="12"/>
      <c r="C5" s="14"/>
    </row>
    <row r="6" spans="1:3" x14ac:dyDescent="0.25">
      <c r="A6" s="12"/>
      <c r="B6" s="12"/>
      <c r="C6" s="14"/>
    </row>
    <row r="7" spans="1:3" x14ac:dyDescent="0.25">
      <c r="A7" s="12"/>
      <c r="B7" s="12"/>
      <c r="C7" s="14"/>
    </row>
    <row r="8" spans="1:3" x14ac:dyDescent="0.25">
      <c r="A8" s="12"/>
      <c r="B8" s="12"/>
      <c r="C8" s="14"/>
    </row>
    <row r="9" spans="1:3" x14ac:dyDescent="0.25">
      <c r="A9" s="12"/>
      <c r="B9" s="12"/>
      <c r="C9" s="14"/>
    </row>
    <row r="10" spans="1:3" x14ac:dyDescent="0.25">
      <c r="A10" s="12"/>
      <c r="B10" s="12"/>
      <c r="C10" s="14"/>
    </row>
    <row r="11" spans="1:3" x14ac:dyDescent="0.25">
      <c r="A11" s="12"/>
      <c r="B11" s="12"/>
      <c r="C11" s="14"/>
    </row>
    <row r="12" spans="1:3" x14ac:dyDescent="0.25">
      <c r="A12" s="12"/>
      <c r="B12" s="12"/>
      <c r="C12" s="14"/>
    </row>
    <row r="13" spans="1:3" x14ac:dyDescent="0.25">
      <c r="A13" s="12"/>
      <c r="B13" s="12"/>
      <c r="C13" s="14"/>
    </row>
    <row r="14" spans="1:3" x14ac:dyDescent="0.25">
      <c r="A14" s="12"/>
      <c r="B14" s="12"/>
      <c r="C14" s="14"/>
    </row>
    <row r="15" spans="1:3" x14ac:dyDescent="0.25">
      <c r="A15" s="12"/>
      <c r="B15" s="12"/>
      <c r="C15" s="14"/>
    </row>
    <row r="16" spans="1:3" x14ac:dyDescent="0.25">
      <c r="A16" s="12"/>
      <c r="B16" s="12"/>
      <c r="C16" s="14"/>
    </row>
    <row r="17" spans="1:3" x14ac:dyDescent="0.25">
      <c r="A17" s="12"/>
      <c r="B17" s="12"/>
      <c r="C17" s="14"/>
    </row>
    <row r="18" spans="1:3" x14ac:dyDescent="0.25">
      <c r="A18" s="12"/>
      <c r="B18" s="12"/>
      <c r="C18" s="14"/>
    </row>
    <row r="19" spans="1:3" x14ac:dyDescent="0.25">
      <c r="A19" s="12"/>
      <c r="B19" s="12"/>
      <c r="C19" s="14"/>
    </row>
    <row r="20" spans="1:3" x14ac:dyDescent="0.25">
      <c r="A20" s="12"/>
      <c r="B20" s="12"/>
      <c r="C20" s="14"/>
    </row>
    <row r="21" spans="1:3" x14ac:dyDescent="0.25">
      <c r="A21" s="12"/>
      <c r="B21" s="12"/>
      <c r="C21" s="14"/>
    </row>
    <row r="22" spans="1:3" x14ac:dyDescent="0.25">
      <c r="A22" s="12"/>
      <c r="B22" s="12"/>
      <c r="C22" s="14"/>
    </row>
    <row r="23" spans="1:3" x14ac:dyDescent="0.25">
      <c r="A23" s="12"/>
      <c r="B23" s="12"/>
      <c r="C23" s="14"/>
    </row>
    <row r="24" spans="1:3" x14ac:dyDescent="0.25">
      <c r="A24" s="12"/>
      <c r="B24" s="12"/>
      <c r="C24" s="14"/>
    </row>
    <row r="25" spans="1:3" x14ac:dyDescent="0.25">
      <c r="A25" s="12"/>
      <c r="B25" s="12"/>
      <c r="C25" s="14"/>
    </row>
    <row r="26" spans="1:3" x14ac:dyDescent="0.25">
      <c r="A26" s="12"/>
      <c r="B26" s="12"/>
      <c r="C26" s="14"/>
    </row>
    <row r="27" spans="1:3" x14ac:dyDescent="0.25">
      <c r="A27" s="12"/>
      <c r="B27" s="12"/>
      <c r="C27" s="14"/>
    </row>
    <row r="28" spans="1:3" x14ac:dyDescent="0.25">
      <c r="A28" s="12"/>
      <c r="B28" s="12"/>
      <c r="C28" s="14"/>
    </row>
    <row r="29" spans="1:3" x14ac:dyDescent="0.25">
      <c r="A29" s="12"/>
      <c r="B29" s="12"/>
      <c r="C29" s="14"/>
    </row>
    <row r="30" spans="1:3" x14ac:dyDescent="0.25">
      <c r="A30" s="12"/>
      <c r="B30" s="12"/>
      <c r="C30" s="14"/>
    </row>
    <row r="31" spans="1:3" x14ac:dyDescent="0.25">
      <c r="A31" s="12"/>
      <c r="B31" s="12"/>
      <c r="C31" s="14"/>
    </row>
    <row r="32" spans="1:3" x14ac:dyDescent="0.25">
      <c r="A32" s="12"/>
      <c r="B32" s="12"/>
      <c r="C32" s="14"/>
    </row>
    <row r="33" spans="1:3" x14ac:dyDescent="0.25">
      <c r="A33" s="12"/>
      <c r="B33" s="12"/>
      <c r="C33" s="14"/>
    </row>
    <row r="34" spans="1:3" x14ac:dyDescent="0.25">
      <c r="A34" s="12"/>
      <c r="B34" s="12"/>
      <c r="C34" s="14"/>
    </row>
    <row r="35" spans="1:3" x14ac:dyDescent="0.25">
      <c r="A35" s="12"/>
      <c r="B35" s="12"/>
      <c r="C35" s="14"/>
    </row>
    <row r="36" spans="1:3" x14ac:dyDescent="0.25">
      <c r="A36" s="12"/>
      <c r="B36" s="12"/>
      <c r="C36" s="14"/>
    </row>
    <row r="37" spans="1:3" x14ac:dyDescent="0.25">
      <c r="A37" s="12"/>
      <c r="B37" s="12"/>
      <c r="C37" s="14"/>
    </row>
    <row r="38" spans="1:3" x14ac:dyDescent="0.25">
      <c r="A38" s="12"/>
      <c r="B38" s="12"/>
      <c r="C38" s="14"/>
    </row>
    <row r="39" spans="1:3" x14ac:dyDescent="0.25">
      <c r="A39" s="12"/>
      <c r="B39" s="12"/>
      <c r="C39" s="14"/>
    </row>
    <row r="40" spans="1:3" x14ac:dyDescent="0.25">
      <c r="A40" s="12"/>
      <c r="B40" s="12"/>
      <c r="C40" s="14"/>
    </row>
    <row r="41" spans="1:3" x14ac:dyDescent="0.25">
      <c r="A41" s="12"/>
      <c r="B41" s="12"/>
      <c r="C41" s="14"/>
    </row>
    <row r="42" spans="1:3" x14ac:dyDescent="0.25">
      <c r="A42" s="12"/>
      <c r="B42" s="12"/>
      <c r="C42" s="14"/>
    </row>
    <row r="43" spans="1:3" x14ac:dyDescent="0.25">
      <c r="A43" s="12"/>
      <c r="B43" s="12"/>
      <c r="C43" s="14"/>
    </row>
    <row r="44" spans="1:3" x14ac:dyDescent="0.25">
      <c r="A44" s="12"/>
      <c r="B44" s="12"/>
      <c r="C44" s="14"/>
    </row>
    <row r="45" spans="1:3" x14ac:dyDescent="0.25">
      <c r="A45" s="12"/>
      <c r="B45" s="12"/>
      <c r="C45" s="14"/>
    </row>
    <row r="46" spans="1:3" x14ac:dyDescent="0.25">
      <c r="A46" s="12"/>
      <c r="B46" s="12"/>
      <c r="C46" s="14"/>
    </row>
    <row r="47" spans="1:3" ht="15.75" thickBot="1" x14ac:dyDescent="0.3">
      <c r="A47" s="22"/>
      <c r="B47" s="30" t="s">
        <v>220</v>
      </c>
      <c r="C47" s="32">
        <f>SUM(C2:C46)</f>
        <v>0</v>
      </c>
    </row>
    <row r="48" spans="1:3" ht="15.75" thickTop="1" x14ac:dyDescent="0.25"/>
  </sheetData>
  <sheetProtection password="83C9" sheet="1" objects="1" scenarios="1" selectLockedCells="1"/>
  <pageMargins left="0.7" right="0.7" top="0.75" bottom="0.75" header="0.3" footer="0.3"/>
  <pageSetup paperSize="9" orientation="portrait" r:id="rId1"/>
  <headerFooter>
    <oddHeader>&amp;C&amp;F&amp;R&amp;D</oddHeader>
    <oddFooter>&amp;C&amp;A&amp;R&amp;P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Brandisolering</vt:lpstr>
      <vt:lpstr>Lægtning</vt:lpstr>
      <vt:lpstr>Udhæng, kviste, kvistvinduer</vt:lpstr>
      <vt:lpstr>Tækning med strå</vt:lpstr>
      <vt:lpstr>Akkordopgørelse</vt:lpstr>
      <vt:lpstr>Fordeling</vt:lpstr>
      <vt:lpstr>Daglønstimer</vt:lpstr>
    </vt:vector>
  </TitlesOfParts>
  <Company>Forbundet Træ-Industri-Byg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Nielsen</dc:creator>
  <cp:lastModifiedBy>Lillian Jensen, Kommunikationsafdelingen</cp:lastModifiedBy>
  <cp:lastPrinted>2016-02-11T08:10:48Z</cp:lastPrinted>
  <dcterms:created xsi:type="dcterms:W3CDTF">2010-09-10T18:38:09Z</dcterms:created>
  <dcterms:modified xsi:type="dcterms:W3CDTF">2023-01-10T16:23:26Z</dcterms:modified>
</cp:coreProperties>
</file>